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540" windowWidth="18555" windowHeight="8445" activeTab="1"/>
  </bookViews>
  <sheets>
    <sheet name="30inch" sheetId="5" r:id="rId1"/>
    <sheet name="36inch" sheetId="3" r:id="rId2"/>
    <sheet name="60inch" sheetId="2" r:id="rId3"/>
    <sheet name="70inch" sheetId="4" r:id="rId4"/>
  </sheets>
  <definedNames>
    <definedName name="_xlnm.Print_Area" localSheetId="0">'30inch'!$A$1:$O$34</definedName>
    <definedName name="_xlnm.Print_Area" localSheetId="1">'36inch'!$A$1:$O$34</definedName>
    <definedName name="_xlnm.Print_Area" localSheetId="2">'60inch'!$A$1:$O$34</definedName>
    <definedName name="_xlnm.Print_Area" localSheetId="3">'70inch'!$A$1:$O$34</definedName>
  </definedNames>
  <calcPr calcId="145621"/>
</workbook>
</file>

<file path=xl/calcChain.xml><?xml version="1.0" encoding="utf-8"?>
<calcChain xmlns="http://schemas.openxmlformats.org/spreadsheetml/2006/main">
  <c r="K17" i="5" l="1"/>
  <c r="J17" i="5"/>
  <c r="K16" i="5"/>
  <c r="J16" i="5"/>
  <c r="K15" i="5"/>
  <c r="J15" i="5"/>
  <c r="J15" i="3"/>
  <c r="K17" i="3"/>
  <c r="J17" i="3"/>
  <c r="K16" i="3"/>
  <c r="J16" i="3"/>
  <c r="K15" i="3"/>
  <c r="B14" i="5"/>
  <c r="H19" i="5"/>
  <c r="G19" i="5"/>
  <c r="F19" i="5"/>
  <c r="E19" i="5"/>
  <c r="D19" i="5"/>
  <c r="I19" i="5" s="1"/>
  <c r="H18" i="5"/>
  <c r="G18" i="5"/>
  <c r="F18" i="5"/>
  <c r="E18" i="5"/>
  <c r="I18" i="5" s="1"/>
  <c r="D18" i="5"/>
  <c r="H17" i="5"/>
  <c r="G17" i="5"/>
  <c r="F17" i="5"/>
  <c r="E17" i="5"/>
  <c r="D17" i="5"/>
  <c r="H16" i="5"/>
  <c r="G16" i="5"/>
  <c r="F16" i="5"/>
  <c r="E16" i="5"/>
  <c r="D16" i="5"/>
  <c r="I16" i="5" s="1"/>
  <c r="H15" i="5"/>
  <c r="G15" i="5"/>
  <c r="F15" i="5"/>
  <c r="E15" i="5"/>
  <c r="D15" i="5"/>
  <c r="B14" i="4"/>
  <c r="B14" i="2"/>
  <c r="B14" i="3"/>
  <c r="I17" i="5" l="1"/>
  <c r="I15" i="5"/>
  <c r="H19" i="4"/>
  <c r="G19" i="4"/>
  <c r="F19" i="4"/>
  <c r="E19" i="4"/>
  <c r="D19" i="4"/>
  <c r="H18" i="4"/>
  <c r="G18" i="4"/>
  <c r="F18" i="4"/>
  <c r="E18" i="4"/>
  <c r="I18" i="4" s="1"/>
  <c r="D18" i="4"/>
  <c r="K17" i="4"/>
  <c r="J17" i="4"/>
  <c r="H17" i="4"/>
  <c r="G17" i="4"/>
  <c r="F17" i="4"/>
  <c r="E17" i="4"/>
  <c r="D17" i="4"/>
  <c r="K16" i="4"/>
  <c r="J16" i="4"/>
  <c r="H16" i="4"/>
  <c r="G16" i="4"/>
  <c r="F16" i="4"/>
  <c r="E16" i="4"/>
  <c r="D16" i="4"/>
  <c r="K15" i="4"/>
  <c r="J15" i="4"/>
  <c r="H15" i="4"/>
  <c r="G15" i="4"/>
  <c r="F15" i="4"/>
  <c r="E15" i="4"/>
  <c r="D15" i="4"/>
  <c r="K17" i="2"/>
  <c r="K16" i="2"/>
  <c r="K15" i="2"/>
  <c r="J17" i="2"/>
  <c r="J16" i="2"/>
  <c r="J15" i="2"/>
  <c r="H18" i="3"/>
  <c r="G18" i="3"/>
  <c r="F18" i="3"/>
  <c r="E18" i="3"/>
  <c r="H19" i="3"/>
  <c r="G19" i="3"/>
  <c r="F19" i="3"/>
  <c r="E19" i="3"/>
  <c r="D19" i="3"/>
  <c r="D18" i="3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I17" i="2"/>
  <c r="I15" i="2"/>
  <c r="I19" i="3"/>
  <c r="I17" i="3"/>
  <c r="I18" i="3"/>
  <c r="I16" i="3" l="1"/>
  <c r="I15" i="3"/>
  <c r="I16" i="4"/>
  <c r="I15" i="4"/>
  <c r="I19" i="4"/>
  <c r="I17" i="4"/>
  <c r="I19" i="2"/>
  <c r="I18" i="2"/>
  <c r="I16" i="2"/>
</calcChain>
</file>

<file path=xl/sharedStrings.xml><?xml version="1.0" encoding="utf-8"?>
<sst xmlns="http://schemas.openxmlformats.org/spreadsheetml/2006/main" count="130" uniqueCount="31">
  <si>
    <t>Single Pack</t>
  </si>
  <si>
    <t>Sku code</t>
  </si>
  <si>
    <t>Bulk Pack</t>
  </si>
  <si>
    <t>Cabinet Type</t>
  </si>
  <si>
    <t>RDL Type</t>
  </si>
  <si>
    <t>6 Doors</t>
  </si>
  <si>
    <t xml:space="preserve">                              PARTS NEEDED</t>
  </si>
  <si>
    <t xml:space="preserve">Center Light </t>
  </si>
  <si>
    <t xml:space="preserve">Left End Light </t>
  </si>
  <si>
    <t xml:space="preserve">Right End Light </t>
  </si>
  <si>
    <t xml:space="preserve">Power Supply </t>
  </si>
  <si>
    <t>Cover Clip</t>
  </si>
  <si>
    <t>n/a</t>
  </si>
  <si>
    <t>NUMBER OF FGD CASES</t>
  </si>
  <si>
    <t>2 doors</t>
  </si>
  <si>
    <t>4 doors</t>
  </si>
  <si>
    <t>3 doors</t>
  </si>
  <si>
    <t>5 doors</t>
  </si>
  <si>
    <t>Order Multiple</t>
  </si>
  <si>
    <t>TOTAL PARTS</t>
  </si>
  <si>
    <t>1 pc or 10 pcs</t>
  </si>
  <si>
    <t>1 pc</t>
  </si>
  <si>
    <t>10 pcs</t>
  </si>
  <si>
    <t>4000K</t>
  </si>
  <si>
    <t>5000K</t>
  </si>
  <si>
    <t>Color Temperature</t>
  </si>
  <si>
    <t>GE RDL PROJECT / PARTS CONFIG TOOL / RV40 FGD 70"- put number of cases (0,1,2,3…) into green cells and choose color</t>
  </si>
  <si>
    <t>GE RDL PROJECT / PARTS CONFIG TOOL / RV40 FGD 60"- put number of cases (0,1,2,3…) into green cells and chose color</t>
  </si>
  <si>
    <t>GE RDL PROJECT / PARTS CONFIG TOOL / RV40 HGD 36"- put number of cases (0,1,2,3…) into green cells and chose color</t>
  </si>
  <si>
    <t>GE RDL PROJECT / PARTS CONFIG TOOL / RV40 HGD 30"- put number of cases (0,1,2,3…) into green cells and choose color</t>
  </si>
  <si>
    <t>Equipment for lighting the doors only - does not include products for the well (please use RH10)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</si>
</sst>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Helv"/>
      <family val="2"/>
    </font>
    <font>
      <b/>
      <i/>
      <sz val="10"/>
      <name val="Arial"/>
      <family val="2"/>
    </font>
    <font>
      <sz val="10"/>
      <name val="GE Inspira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8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3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3" borderId="1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6" fillId="0" borderId="9" xfId="0" applyFont="1" applyBorder="1"/>
    <xf numFmtId="0" fontId="6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0" fillId="3" borderId="22" xfId="0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8" borderId="8" xfId="0" quotePrefix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1009650</xdr:colOff>
      <xdr:row>4</xdr:row>
      <xdr:rowOff>133350</xdr:rowOff>
    </xdr:to>
    <xdr:pic>
      <xdr:nvPicPr>
        <xdr:cNvPr id="2" name="Picture 1" descr="D:\Documents and Settings\220028183\My Documents\My Pictures\GE_lockup_376_IaW_h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1009650</xdr:colOff>
      <xdr:row>4</xdr:row>
      <xdr:rowOff>133350</xdr:rowOff>
    </xdr:to>
    <xdr:pic>
      <xdr:nvPicPr>
        <xdr:cNvPr id="5125" name="Picture 1" descr="D:\Documents and Settings\220028183\My Documents\My Pictures\GE_lockup_376_IaW_h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1009650</xdr:colOff>
      <xdr:row>4</xdr:row>
      <xdr:rowOff>133350</xdr:rowOff>
    </xdr:to>
    <xdr:pic>
      <xdr:nvPicPr>
        <xdr:cNvPr id="2062" name="Picture 1" descr="D:\Documents and Settings\220028183\My Documents\My Pictures\GE_lockup_376_IaW_h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1009650</xdr:colOff>
      <xdr:row>4</xdr:row>
      <xdr:rowOff>133350</xdr:rowOff>
    </xdr:to>
    <xdr:pic>
      <xdr:nvPicPr>
        <xdr:cNvPr id="2" name="Picture 1" descr="D:\Documents and Settings\220028183\My Documents\My Pictures\GE_lockup_376_IaW_h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W25"/>
  <sheetViews>
    <sheetView workbookViewId="0">
      <selection activeCell="B8" sqref="B8"/>
    </sheetView>
  </sheetViews>
  <sheetFormatPr defaultRowHeight="12.75" x14ac:dyDescent="0.2"/>
  <cols>
    <col min="1" max="1" width="2.85546875" customWidth="1"/>
    <col min="2" max="2" width="13.28515625" customWidth="1"/>
    <col min="3" max="3" width="24.42578125" customWidth="1"/>
    <col min="4" max="4" width="9.5703125" customWidth="1"/>
    <col min="5" max="5" width="9.140625" customWidth="1"/>
    <col min="6" max="6" width="9.85546875" customWidth="1"/>
    <col min="7" max="8" width="9.140625" customWidth="1"/>
    <col min="9" max="9" width="21.42578125" customWidth="1"/>
    <col min="10" max="10" width="11.7109375" customWidth="1"/>
    <col min="11" max="11" width="11" customWidth="1"/>
    <col min="12" max="12" width="18.5703125" customWidth="1"/>
    <col min="13" max="13" width="11.140625" customWidth="1"/>
  </cols>
  <sheetData>
    <row r="6" spans="2:23" ht="20.25" x14ac:dyDescent="0.2">
      <c r="B6" s="49" t="s">
        <v>29</v>
      </c>
    </row>
    <row r="8" spans="2:23" ht="13.5" thickBot="1" x14ac:dyDescent="0.25">
      <c r="Q8" s="50" t="s">
        <v>23</v>
      </c>
      <c r="R8" s="50">
        <v>79783</v>
      </c>
      <c r="S8" s="50">
        <v>79785</v>
      </c>
      <c r="T8" s="50">
        <v>79784</v>
      </c>
      <c r="U8" s="50">
        <v>79786</v>
      </c>
      <c r="V8" s="50">
        <v>79788</v>
      </c>
      <c r="W8" s="50">
        <v>79787</v>
      </c>
    </row>
    <row r="9" spans="2:23" ht="13.5" thickBot="1" x14ac:dyDescent="0.25">
      <c r="B9" s="2"/>
      <c r="C9" s="2"/>
      <c r="D9" s="52" t="s">
        <v>3</v>
      </c>
      <c r="E9" s="53"/>
      <c r="F9" s="53"/>
      <c r="G9" s="53"/>
      <c r="H9" s="54"/>
      <c r="Q9" s="50" t="s">
        <v>24</v>
      </c>
      <c r="R9" s="50">
        <v>79777</v>
      </c>
      <c r="S9" s="50">
        <v>79779</v>
      </c>
      <c r="T9" s="50">
        <v>79778</v>
      </c>
      <c r="U9" s="50">
        <v>79780</v>
      </c>
      <c r="V9" s="50">
        <v>79782</v>
      </c>
      <c r="W9" s="50">
        <v>79781</v>
      </c>
    </row>
    <row r="10" spans="2:23" x14ac:dyDescent="0.2">
      <c r="C10" s="55" t="s">
        <v>13</v>
      </c>
      <c r="D10" s="44" t="s">
        <v>14</v>
      </c>
      <c r="E10" s="45" t="s">
        <v>16</v>
      </c>
      <c r="F10" s="46" t="s">
        <v>15</v>
      </c>
      <c r="G10" s="47" t="s">
        <v>17</v>
      </c>
      <c r="H10" s="48" t="s">
        <v>5</v>
      </c>
      <c r="I10" s="41" t="s">
        <v>25</v>
      </c>
    </row>
    <row r="11" spans="2:23" ht="13.5" thickBot="1" x14ac:dyDescent="0.25">
      <c r="B11" s="2"/>
      <c r="C11" s="56"/>
      <c r="D11" s="3">
        <v>1</v>
      </c>
      <c r="E11" s="4">
        <v>1</v>
      </c>
      <c r="F11" s="4">
        <v>1</v>
      </c>
      <c r="G11" s="4">
        <v>1</v>
      </c>
      <c r="H11" s="5">
        <v>1</v>
      </c>
      <c r="I11" s="40" t="s">
        <v>24</v>
      </c>
    </row>
    <row r="12" spans="2:23" ht="13.5" thickBot="1" x14ac:dyDescent="0.25">
      <c r="B12" s="2"/>
      <c r="C12" s="6"/>
      <c r="D12" s="7"/>
      <c r="E12" s="7"/>
      <c r="F12" s="7"/>
      <c r="G12" s="7"/>
      <c r="H12" s="7"/>
    </row>
    <row r="13" spans="2:23" ht="13.5" thickBot="1" x14ac:dyDescent="0.25">
      <c r="B13" s="37" t="s">
        <v>4</v>
      </c>
      <c r="C13" s="8"/>
      <c r="D13" s="6"/>
      <c r="E13" s="6"/>
      <c r="F13" s="6"/>
      <c r="G13" s="6"/>
      <c r="H13" s="6"/>
      <c r="J13" s="14" t="s">
        <v>1</v>
      </c>
      <c r="K13" s="23" t="s">
        <v>1</v>
      </c>
      <c r="L13" s="57" t="s">
        <v>18</v>
      </c>
    </row>
    <row r="14" spans="2:23" ht="19.5" customHeight="1" thickBot="1" x14ac:dyDescent="0.25">
      <c r="B14" s="59" t="str">
        <f>"RV40        XSHORT LIGHT VERSION (30"") "&amp;I11</f>
        <v>RV40        XSHORT LIGHT VERSION (30") 5000K</v>
      </c>
      <c r="C14" s="62" t="s">
        <v>6</v>
      </c>
      <c r="D14" s="63"/>
      <c r="E14" s="63"/>
      <c r="F14" s="63"/>
      <c r="G14" s="63"/>
      <c r="H14" s="64"/>
      <c r="I14" s="34" t="s">
        <v>19</v>
      </c>
      <c r="J14" s="15" t="s">
        <v>0</v>
      </c>
      <c r="K14" s="24" t="s">
        <v>2</v>
      </c>
      <c r="L14" s="58"/>
    </row>
    <row r="15" spans="2:23" x14ac:dyDescent="0.2">
      <c r="B15" s="60"/>
      <c r="C15" s="9" t="s">
        <v>7</v>
      </c>
      <c r="D15" s="10">
        <f>1*D$11</f>
        <v>1</v>
      </c>
      <c r="E15" s="10">
        <f>2*E$11</f>
        <v>2</v>
      </c>
      <c r="F15" s="10">
        <f>3*F$11</f>
        <v>3</v>
      </c>
      <c r="G15" s="10">
        <f>4*G$11</f>
        <v>4</v>
      </c>
      <c r="H15" s="29">
        <f>5*H$11</f>
        <v>5</v>
      </c>
      <c r="I15" s="31">
        <f>SUM(D15:H15)</f>
        <v>15</v>
      </c>
      <c r="J15" s="16">
        <f>+VLOOKUP($I$11,$Q$8:$W$9,2,0)</f>
        <v>79777</v>
      </c>
      <c r="K15" s="16">
        <f>+VLOOKUP($I$11,$Q$8:$W$9,5,0)</f>
        <v>79780</v>
      </c>
      <c r="L15" s="35" t="s">
        <v>20</v>
      </c>
    </row>
    <row r="16" spans="2:23" x14ac:dyDescent="0.2">
      <c r="B16" s="60"/>
      <c r="C16" s="11" t="s">
        <v>8</v>
      </c>
      <c r="D16" s="12">
        <f>1*D$11</f>
        <v>1</v>
      </c>
      <c r="E16" s="12">
        <f t="shared" ref="E16:H18" si="0">1*E$11</f>
        <v>1</v>
      </c>
      <c r="F16" s="12">
        <f t="shared" si="0"/>
        <v>1</v>
      </c>
      <c r="G16" s="12">
        <f t="shared" si="0"/>
        <v>1</v>
      </c>
      <c r="H16" s="30">
        <f t="shared" si="0"/>
        <v>1</v>
      </c>
      <c r="I16" s="32">
        <f>SUM(D16:H16)</f>
        <v>5</v>
      </c>
      <c r="J16" s="16">
        <f>+VLOOKUP($I$11,$Q$8:$W$9,3,0)</f>
        <v>79779</v>
      </c>
      <c r="K16" s="16">
        <f>+VLOOKUP($I$11,$Q$8:$W$9,6,0)</f>
        <v>79782</v>
      </c>
      <c r="L16" s="35" t="s">
        <v>20</v>
      </c>
    </row>
    <row r="17" spans="2:12" x14ac:dyDescent="0.2">
      <c r="B17" s="60"/>
      <c r="C17" s="11" t="s">
        <v>9</v>
      </c>
      <c r="D17" s="12">
        <f>1*D$11</f>
        <v>1</v>
      </c>
      <c r="E17" s="12">
        <f t="shared" si="0"/>
        <v>1</v>
      </c>
      <c r="F17" s="12">
        <f t="shared" si="0"/>
        <v>1</v>
      </c>
      <c r="G17" s="12">
        <f t="shared" si="0"/>
        <v>1</v>
      </c>
      <c r="H17" s="30">
        <f t="shared" si="0"/>
        <v>1</v>
      </c>
      <c r="I17" s="32">
        <f>SUM(D17:H17)</f>
        <v>5</v>
      </c>
      <c r="J17" s="16">
        <f>+VLOOKUP($I$11,$Q$8:$W$9,4,0)</f>
        <v>79778</v>
      </c>
      <c r="K17" s="16">
        <f>+VLOOKUP($I$11,$Q$8:$W$9,7,0)</f>
        <v>79781</v>
      </c>
      <c r="L17" s="35" t="s">
        <v>20</v>
      </c>
    </row>
    <row r="18" spans="2:12" x14ac:dyDescent="0.2">
      <c r="B18" s="60"/>
      <c r="C18" s="13" t="s">
        <v>10</v>
      </c>
      <c r="D18" s="12">
        <f>1*D$11</f>
        <v>1</v>
      </c>
      <c r="E18" s="12">
        <f t="shared" si="0"/>
        <v>1</v>
      </c>
      <c r="F18" s="12">
        <f t="shared" si="0"/>
        <v>1</v>
      </c>
      <c r="G18" s="12">
        <f t="shared" si="0"/>
        <v>1</v>
      </c>
      <c r="H18" s="30">
        <f>2*H$11</f>
        <v>2</v>
      </c>
      <c r="I18" s="32">
        <f>SUM(D18:H18)</f>
        <v>6</v>
      </c>
      <c r="J18" s="17">
        <v>79813</v>
      </c>
      <c r="K18" s="20" t="s">
        <v>12</v>
      </c>
      <c r="L18" s="35" t="s">
        <v>21</v>
      </c>
    </row>
    <row r="19" spans="2:12" ht="13.5" thickBot="1" x14ac:dyDescent="0.25">
      <c r="B19" s="61"/>
      <c r="C19" s="13" t="s">
        <v>11</v>
      </c>
      <c r="D19" s="12">
        <f>3*D$11</f>
        <v>3</v>
      </c>
      <c r="E19" s="12">
        <f>4*E$11</f>
        <v>4</v>
      </c>
      <c r="F19" s="12">
        <f>5*F$11</f>
        <v>5</v>
      </c>
      <c r="G19" s="12">
        <f>6*G$11</f>
        <v>6</v>
      </c>
      <c r="H19" s="30">
        <f>7*H$11</f>
        <v>7</v>
      </c>
      <c r="I19" s="33">
        <f>SUM(D19:H19)</f>
        <v>25</v>
      </c>
      <c r="J19" s="19" t="s">
        <v>12</v>
      </c>
      <c r="K19" s="18">
        <v>79814</v>
      </c>
      <c r="L19" s="36" t="s">
        <v>22</v>
      </c>
    </row>
    <row r="21" spans="2:12" x14ac:dyDescent="0.2">
      <c r="C21" s="51" t="s">
        <v>30</v>
      </c>
      <c r="D21" s="1"/>
      <c r="E21" s="6"/>
    </row>
    <row r="22" spans="2:12" x14ac:dyDescent="0.2">
      <c r="C22" s="21"/>
      <c r="D22" s="1"/>
      <c r="E22" s="22"/>
    </row>
    <row r="23" spans="2:12" x14ac:dyDescent="0.2">
      <c r="C23" s="21"/>
      <c r="D23" s="1"/>
      <c r="E23" s="22"/>
    </row>
    <row r="24" spans="2:12" x14ac:dyDescent="0.2">
      <c r="C24" s="21"/>
      <c r="D24" s="1"/>
      <c r="E24" s="22"/>
    </row>
    <row r="25" spans="2:12" x14ac:dyDescent="0.2">
      <c r="C25" s="21"/>
      <c r="D25" s="1"/>
      <c r="E25" s="22"/>
    </row>
  </sheetData>
  <mergeCells count="5">
    <mergeCell ref="D9:H9"/>
    <mergeCell ref="C10:C11"/>
    <mergeCell ref="L13:L14"/>
    <mergeCell ref="B14:B19"/>
    <mergeCell ref="C14:H14"/>
  </mergeCells>
  <dataValidations count="1">
    <dataValidation type="list" allowBlank="1" showInputMessage="1" showErrorMessage="1" sqref="I11">
      <formula1>$Q$8:$Q$9</formula1>
    </dataValidation>
  </dataValidations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W25"/>
  <sheetViews>
    <sheetView tabSelected="1" workbookViewId="0">
      <selection activeCell="E31" sqref="E31"/>
    </sheetView>
  </sheetViews>
  <sheetFormatPr defaultRowHeight="12.75" x14ac:dyDescent="0.2"/>
  <cols>
    <col min="1" max="1" width="2.85546875" customWidth="1"/>
    <col min="2" max="2" width="13.28515625" customWidth="1"/>
    <col min="3" max="3" width="24.42578125" customWidth="1"/>
    <col min="4" max="4" width="9.5703125" customWidth="1"/>
    <col min="5" max="5" width="9.140625" customWidth="1"/>
    <col min="6" max="6" width="9.85546875" customWidth="1"/>
    <col min="7" max="8" width="9.140625" customWidth="1"/>
    <col min="9" max="9" width="21.42578125" customWidth="1"/>
    <col min="10" max="10" width="11.7109375" customWidth="1"/>
    <col min="11" max="11" width="11" customWidth="1"/>
    <col min="12" max="12" width="18.5703125" customWidth="1"/>
    <col min="13" max="13" width="11.140625" customWidth="1"/>
  </cols>
  <sheetData>
    <row r="6" spans="2:23" ht="20.25" x14ac:dyDescent="0.2">
      <c r="B6" s="49" t="s">
        <v>28</v>
      </c>
    </row>
    <row r="8" spans="2:23" ht="13.5" thickBot="1" x14ac:dyDescent="0.25">
      <c r="Q8" s="50" t="s">
        <v>23</v>
      </c>
      <c r="R8" s="50">
        <v>79801</v>
      </c>
      <c r="S8" s="50">
        <v>79803</v>
      </c>
      <c r="T8" s="50">
        <v>79802</v>
      </c>
      <c r="U8" s="50">
        <v>79804</v>
      </c>
      <c r="V8" s="50">
        <v>79806</v>
      </c>
      <c r="W8" s="50">
        <v>79805</v>
      </c>
    </row>
    <row r="9" spans="2:23" ht="13.5" thickBot="1" x14ac:dyDescent="0.25">
      <c r="B9" s="2"/>
      <c r="C9" s="2"/>
      <c r="D9" s="52" t="s">
        <v>3</v>
      </c>
      <c r="E9" s="53"/>
      <c r="F9" s="53"/>
      <c r="G9" s="53"/>
      <c r="H9" s="54"/>
      <c r="Q9" s="50" t="s">
        <v>24</v>
      </c>
      <c r="R9" s="50">
        <v>79795</v>
      </c>
      <c r="S9" s="50">
        <v>79797</v>
      </c>
      <c r="T9" s="50">
        <v>79796</v>
      </c>
      <c r="U9" s="50">
        <v>79798</v>
      </c>
      <c r="V9" s="50">
        <v>79800</v>
      </c>
      <c r="W9" s="50">
        <v>79799</v>
      </c>
    </row>
    <row r="10" spans="2:23" x14ac:dyDescent="0.2">
      <c r="C10" s="55" t="s">
        <v>13</v>
      </c>
      <c r="D10" s="44" t="s">
        <v>14</v>
      </c>
      <c r="E10" s="45" t="s">
        <v>16</v>
      </c>
      <c r="F10" s="46" t="s">
        <v>15</v>
      </c>
      <c r="G10" s="47" t="s">
        <v>17</v>
      </c>
      <c r="H10" s="48" t="s">
        <v>5</v>
      </c>
      <c r="I10" s="41" t="s">
        <v>25</v>
      </c>
    </row>
    <row r="11" spans="2:23" ht="13.5" thickBot="1" x14ac:dyDescent="0.25">
      <c r="B11" s="2"/>
      <c r="C11" s="56"/>
      <c r="D11" s="3">
        <v>0</v>
      </c>
      <c r="E11" s="4">
        <v>0</v>
      </c>
      <c r="F11" s="4">
        <v>0</v>
      </c>
      <c r="G11" s="4">
        <v>0</v>
      </c>
      <c r="H11" s="5">
        <v>1</v>
      </c>
      <c r="I11" s="40" t="s">
        <v>24</v>
      </c>
    </row>
    <row r="12" spans="2:23" ht="13.5" thickBot="1" x14ac:dyDescent="0.25">
      <c r="B12" s="2"/>
      <c r="C12" s="6"/>
      <c r="D12" s="7"/>
      <c r="E12" s="7"/>
      <c r="F12" s="7"/>
      <c r="G12" s="7"/>
      <c r="H12" s="7"/>
    </row>
    <row r="13" spans="2:23" ht="13.5" thickBot="1" x14ac:dyDescent="0.25">
      <c r="B13" s="37" t="s">
        <v>4</v>
      </c>
      <c r="C13" s="8"/>
      <c r="D13" s="6"/>
      <c r="E13" s="6"/>
      <c r="F13" s="6"/>
      <c r="G13" s="6"/>
      <c r="H13" s="6"/>
      <c r="J13" s="14" t="s">
        <v>1</v>
      </c>
      <c r="K13" s="23" t="s">
        <v>1</v>
      </c>
      <c r="L13" s="57" t="s">
        <v>18</v>
      </c>
    </row>
    <row r="14" spans="2:23" ht="19.5" customHeight="1" thickBot="1" x14ac:dyDescent="0.25">
      <c r="B14" s="59" t="str">
        <f>"RV40        SHORT LIGHT VERSION (36"") "&amp;I11</f>
        <v>RV40        SHORT LIGHT VERSION (36") 5000K</v>
      </c>
      <c r="C14" s="62" t="s">
        <v>6</v>
      </c>
      <c r="D14" s="63"/>
      <c r="E14" s="63"/>
      <c r="F14" s="63"/>
      <c r="G14" s="63"/>
      <c r="H14" s="64"/>
      <c r="I14" s="34" t="s">
        <v>19</v>
      </c>
      <c r="J14" s="15" t="s">
        <v>0</v>
      </c>
      <c r="K14" s="24" t="s">
        <v>2</v>
      </c>
      <c r="L14" s="58"/>
    </row>
    <row r="15" spans="2:23" x14ac:dyDescent="0.2">
      <c r="B15" s="60"/>
      <c r="C15" s="9" t="s">
        <v>7</v>
      </c>
      <c r="D15" s="10">
        <f>1*D$11</f>
        <v>0</v>
      </c>
      <c r="E15" s="10">
        <f>2*E$11</f>
        <v>0</v>
      </c>
      <c r="F15" s="10">
        <f>3*F$11</f>
        <v>0</v>
      </c>
      <c r="G15" s="10">
        <f>4*G$11</f>
        <v>0</v>
      </c>
      <c r="H15" s="29">
        <f>5*H$11</f>
        <v>5</v>
      </c>
      <c r="I15" s="31">
        <f>SUM(D15:H15)</f>
        <v>5</v>
      </c>
      <c r="J15" s="16">
        <f>+VLOOKUP($I$11,$Q$8:$W$9,2,0)</f>
        <v>79795</v>
      </c>
      <c r="K15" s="16">
        <f>+VLOOKUP($I$11,$Q$8:$W$9,5,0)</f>
        <v>79798</v>
      </c>
      <c r="L15" s="35" t="s">
        <v>20</v>
      </c>
    </row>
    <row r="16" spans="2:23" x14ac:dyDescent="0.2">
      <c r="B16" s="60"/>
      <c r="C16" s="11" t="s">
        <v>8</v>
      </c>
      <c r="D16" s="12">
        <f>1*D$11</f>
        <v>0</v>
      </c>
      <c r="E16" s="12">
        <f t="shared" ref="E16:H18" si="0">1*E$11</f>
        <v>0</v>
      </c>
      <c r="F16" s="12">
        <f t="shared" si="0"/>
        <v>0</v>
      </c>
      <c r="G16" s="12">
        <f t="shared" si="0"/>
        <v>0</v>
      </c>
      <c r="H16" s="30">
        <f t="shared" si="0"/>
        <v>1</v>
      </c>
      <c r="I16" s="32">
        <f>SUM(D16:H16)</f>
        <v>1</v>
      </c>
      <c r="J16" s="16">
        <f>+VLOOKUP($I$11,$Q$8:$W$9,3,0)</f>
        <v>79797</v>
      </c>
      <c r="K16" s="16">
        <f>+VLOOKUP($I$11,$Q$8:$W$9,6,0)</f>
        <v>79800</v>
      </c>
      <c r="L16" s="35" t="s">
        <v>20</v>
      </c>
    </row>
    <row r="17" spans="2:12" x14ac:dyDescent="0.2">
      <c r="B17" s="60"/>
      <c r="C17" s="11" t="s">
        <v>9</v>
      </c>
      <c r="D17" s="12">
        <f>1*D$11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30">
        <f t="shared" si="0"/>
        <v>1</v>
      </c>
      <c r="I17" s="32">
        <f>SUM(D17:H17)</f>
        <v>1</v>
      </c>
      <c r="J17" s="16">
        <f>+VLOOKUP($I$11,$Q$8:$W$9,4,0)</f>
        <v>79796</v>
      </c>
      <c r="K17" s="16">
        <f>+VLOOKUP($I$11,$Q$8:$W$9,7,0)</f>
        <v>79799</v>
      </c>
      <c r="L17" s="35" t="s">
        <v>20</v>
      </c>
    </row>
    <row r="18" spans="2:12" x14ac:dyDescent="0.2">
      <c r="B18" s="60"/>
      <c r="C18" s="13" t="s">
        <v>10</v>
      </c>
      <c r="D18" s="12">
        <f>1*D$11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30">
        <f>2*H$11</f>
        <v>2</v>
      </c>
      <c r="I18" s="32">
        <f>SUM(D18:H18)</f>
        <v>2</v>
      </c>
      <c r="J18" s="17">
        <v>79813</v>
      </c>
      <c r="K18" s="20" t="s">
        <v>12</v>
      </c>
      <c r="L18" s="35" t="s">
        <v>21</v>
      </c>
    </row>
    <row r="19" spans="2:12" ht="13.5" thickBot="1" x14ac:dyDescent="0.25">
      <c r="B19" s="61"/>
      <c r="C19" s="13" t="s">
        <v>11</v>
      </c>
      <c r="D19" s="12">
        <f>3*D$11</f>
        <v>0</v>
      </c>
      <c r="E19" s="12">
        <f>4*E$11</f>
        <v>0</v>
      </c>
      <c r="F19" s="12">
        <f>5*F$11</f>
        <v>0</v>
      </c>
      <c r="G19" s="12">
        <f>6*G$11</f>
        <v>0</v>
      </c>
      <c r="H19" s="30">
        <f>7*H$11</f>
        <v>7</v>
      </c>
      <c r="I19" s="33">
        <f>SUM(D19:H19)</f>
        <v>7</v>
      </c>
      <c r="J19" s="19" t="s">
        <v>12</v>
      </c>
      <c r="K19" s="18">
        <v>79814</v>
      </c>
      <c r="L19" s="36" t="s">
        <v>22</v>
      </c>
    </row>
    <row r="21" spans="2:12" x14ac:dyDescent="0.2">
      <c r="C21" s="51" t="s">
        <v>30</v>
      </c>
      <c r="D21" s="1"/>
      <c r="E21" s="6"/>
    </row>
    <row r="22" spans="2:12" x14ac:dyDescent="0.2">
      <c r="C22" s="21"/>
      <c r="D22" s="1"/>
      <c r="E22" s="22"/>
    </row>
    <row r="23" spans="2:12" x14ac:dyDescent="0.2">
      <c r="C23" s="21"/>
      <c r="D23" s="1"/>
      <c r="E23" s="22"/>
    </row>
    <row r="24" spans="2:12" x14ac:dyDescent="0.2">
      <c r="C24" s="21"/>
      <c r="D24" s="1"/>
      <c r="E24" s="22"/>
    </row>
    <row r="25" spans="2:12" x14ac:dyDescent="0.2">
      <c r="C25" s="21"/>
      <c r="D25" s="1"/>
      <c r="E25" s="22"/>
    </row>
  </sheetData>
  <mergeCells count="5">
    <mergeCell ref="D9:H9"/>
    <mergeCell ref="C10:C11"/>
    <mergeCell ref="L13:L14"/>
    <mergeCell ref="B14:B19"/>
    <mergeCell ref="C14:H14"/>
  </mergeCells>
  <dataValidations count="1">
    <dataValidation type="list" allowBlank="1" showInputMessage="1" showErrorMessage="1" sqref="I11">
      <formula1>$Q$8:$Q$9</formula1>
    </dataValidation>
  </dataValidations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W25"/>
  <sheetViews>
    <sheetView workbookViewId="0">
      <selection activeCell="B29" sqref="B29"/>
    </sheetView>
  </sheetViews>
  <sheetFormatPr defaultRowHeight="12.75" x14ac:dyDescent="0.2"/>
  <cols>
    <col min="1" max="1" width="2.85546875" customWidth="1"/>
    <col min="2" max="2" width="13.28515625" customWidth="1"/>
    <col min="3" max="3" width="24.42578125" customWidth="1"/>
    <col min="4" max="4" width="9.5703125" customWidth="1"/>
    <col min="5" max="5" width="9.140625" customWidth="1"/>
    <col min="6" max="6" width="9.85546875" customWidth="1"/>
    <col min="7" max="8" width="9.140625" customWidth="1"/>
    <col min="9" max="9" width="21.42578125" customWidth="1"/>
    <col min="10" max="10" width="11.7109375" customWidth="1"/>
    <col min="11" max="11" width="11" customWidth="1"/>
    <col min="12" max="12" width="18.5703125" customWidth="1"/>
    <col min="13" max="13" width="11.140625" customWidth="1"/>
  </cols>
  <sheetData>
    <row r="6" spans="2:23" ht="20.25" x14ac:dyDescent="0.2">
      <c r="B6" s="49" t="s">
        <v>27</v>
      </c>
    </row>
    <row r="8" spans="2:23" ht="13.5" thickBot="1" x14ac:dyDescent="0.25">
      <c r="Q8" s="50" t="s">
        <v>23</v>
      </c>
      <c r="R8" s="50">
        <v>79747</v>
      </c>
      <c r="S8" s="50">
        <v>79749</v>
      </c>
      <c r="T8" s="50">
        <v>79748</v>
      </c>
      <c r="U8" s="50">
        <v>79750</v>
      </c>
      <c r="V8" s="50">
        <v>79752</v>
      </c>
      <c r="W8" s="50">
        <v>79751</v>
      </c>
    </row>
    <row r="9" spans="2:23" ht="13.5" thickBot="1" x14ac:dyDescent="0.25">
      <c r="B9" s="2"/>
      <c r="C9" s="2"/>
      <c r="D9" s="52" t="s">
        <v>3</v>
      </c>
      <c r="E9" s="53"/>
      <c r="F9" s="53"/>
      <c r="G9" s="53"/>
      <c r="H9" s="54"/>
      <c r="Q9" s="50" t="s">
        <v>24</v>
      </c>
      <c r="R9" s="50">
        <v>79741</v>
      </c>
      <c r="S9" s="50">
        <v>79743</v>
      </c>
      <c r="T9" s="50">
        <v>79742</v>
      </c>
      <c r="U9" s="50">
        <v>79744</v>
      </c>
      <c r="V9" s="50">
        <v>79746</v>
      </c>
      <c r="W9" s="50">
        <v>79745</v>
      </c>
    </row>
    <row r="10" spans="2:23" x14ac:dyDescent="0.2">
      <c r="C10" s="55" t="s">
        <v>13</v>
      </c>
      <c r="D10" s="42" t="s">
        <v>14</v>
      </c>
      <c r="E10" s="26" t="s">
        <v>16</v>
      </c>
      <c r="F10" s="27" t="s">
        <v>15</v>
      </c>
      <c r="G10" s="28" t="s">
        <v>17</v>
      </c>
      <c r="H10" s="43" t="s">
        <v>5</v>
      </c>
      <c r="I10" s="41" t="s">
        <v>25</v>
      </c>
    </row>
    <row r="11" spans="2:23" ht="13.5" thickBot="1" x14ac:dyDescent="0.25">
      <c r="B11" s="2"/>
      <c r="C11" s="56"/>
      <c r="D11" s="3">
        <v>1</v>
      </c>
      <c r="E11" s="4">
        <v>1</v>
      </c>
      <c r="F11" s="4">
        <v>1</v>
      </c>
      <c r="G11" s="4">
        <v>1</v>
      </c>
      <c r="H11" s="5">
        <v>1</v>
      </c>
      <c r="I11" s="40" t="s">
        <v>24</v>
      </c>
    </row>
    <row r="12" spans="2:23" ht="13.5" thickBot="1" x14ac:dyDescent="0.25">
      <c r="B12" s="2"/>
      <c r="C12" s="6"/>
      <c r="D12" s="7"/>
      <c r="E12" s="7"/>
      <c r="F12" s="7"/>
      <c r="G12" s="7"/>
      <c r="H12" s="7"/>
    </row>
    <row r="13" spans="2:23" ht="13.5" thickBot="1" x14ac:dyDescent="0.25">
      <c r="B13" s="37" t="s">
        <v>4</v>
      </c>
      <c r="C13" s="8"/>
      <c r="D13" s="6"/>
      <c r="E13" s="6"/>
      <c r="F13" s="6"/>
      <c r="G13" s="6"/>
      <c r="H13" s="6"/>
      <c r="J13" s="14" t="s">
        <v>1</v>
      </c>
      <c r="K13" s="23" t="s">
        <v>1</v>
      </c>
      <c r="L13" s="57" t="s">
        <v>18</v>
      </c>
    </row>
    <row r="14" spans="2:23" ht="19.5" customHeight="1" thickBot="1" x14ac:dyDescent="0.25">
      <c r="B14" s="59" t="str">
        <f>"RV40        LONG LIGHT VERSION (60"") "&amp;I11</f>
        <v>RV40        LONG LIGHT VERSION (60") 5000K</v>
      </c>
      <c r="C14" s="62" t="s">
        <v>6</v>
      </c>
      <c r="D14" s="63"/>
      <c r="E14" s="63"/>
      <c r="F14" s="63"/>
      <c r="G14" s="63"/>
      <c r="H14" s="64"/>
      <c r="I14" s="34" t="s">
        <v>19</v>
      </c>
      <c r="J14" s="15" t="s">
        <v>0</v>
      </c>
      <c r="K14" s="24" t="s">
        <v>2</v>
      </c>
      <c r="L14" s="58"/>
    </row>
    <row r="15" spans="2:23" x14ac:dyDescent="0.2">
      <c r="B15" s="60"/>
      <c r="C15" s="9" t="s">
        <v>7</v>
      </c>
      <c r="D15" s="10">
        <f>1*D$11</f>
        <v>1</v>
      </c>
      <c r="E15" s="10">
        <f>2*E$11</f>
        <v>2</v>
      </c>
      <c r="F15" s="10">
        <f>3*F$11</f>
        <v>3</v>
      </c>
      <c r="G15" s="10">
        <f>4*G$11</f>
        <v>4</v>
      </c>
      <c r="H15" s="29">
        <f>5*H$11</f>
        <v>5</v>
      </c>
      <c r="I15" s="31">
        <f>SUM(D15:H15)</f>
        <v>15</v>
      </c>
      <c r="J15" s="16">
        <f>+VLOOKUP($I$11,$Q$8:$W$9,2,0)</f>
        <v>79741</v>
      </c>
      <c r="K15" s="16">
        <f>+VLOOKUP($I$11,$Q$8:$W$9,5,0)</f>
        <v>79744</v>
      </c>
      <c r="L15" s="35" t="s">
        <v>20</v>
      </c>
    </row>
    <row r="16" spans="2:23" x14ac:dyDescent="0.2">
      <c r="B16" s="60"/>
      <c r="C16" s="11" t="s">
        <v>8</v>
      </c>
      <c r="D16" s="12">
        <f>1*D$11</f>
        <v>1</v>
      </c>
      <c r="E16" s="12">
        <f t="shared" ref="E16:H17" si="0">1*E$11</f>
        <v>1</v>
      </c>
      <c r="F16" s="12">
        <f t="shared" si="0"/>
        <v>1</v>
      </c>
      <c r="G16" s="12">
        <f t="shared" si="0"/>
        <v>1</v>
      </c>
      <c r="H16" s="30">
        <f t="shared" si="0"/>
        <v>1</v>
      </c>
      <c r="I16" s="32">
        <f>SUM(D16:H16)</f>
        <v>5</v>
      </c>
      <c r="J16" s="16">
        <f>+VLOOKUP($I$11,$Q$8:$W$9,3,0)</f>
        <v>79743</v>
      </c>
      <c r="K16" s="16">
        <f>+VLOOKUP($I$11,$Q$8:$W$9,6,0)</f>
        <v>79746</v>
      </c>
      <c r="L16" s="35" t="s">
        <v>20</v>
      </c>
    </row>
    <row r="17" spans="2:12" x14ac:dyDescent="0.2">
      <c r="B17" s="60"/>
      <c r="C17" s="11" t="s">
        <v>9</v>
      </c>
      <c r="D17" s="12">
        <f>1*D$11</f>
        <v>1</v>
      </c>
      <c r="E17" s="12">
        <f t="shared" si="0"/>
        <v>1</v>
      </c>
      <c r="F17" s="12">
        <f t="shared" si="0"/>
        <v>1</v>
      </c>
      <c r="G17" s="12">
        <f t="shared" si="0"/>
        <v>1</v>
      </c>
      <c r="H17" s="30">
        <f t="shared" si="0"/>
        <v>1</v>
      </c>
      <c r="I17" s="32">
        <f>SUM(D17:H17)</f>
        <v>5</v>
      </c>
      <c r="J17" s="16">
        <f>+VLOOKUP($I$11,$Q$8:$W$9,4,0)</f>
        <v>79742</v>
      </c>
      <c r="K17" s="16">
        <f>+VLOOKUP($I$11,$Q$8:$W$9,7,0)</f>
        <v>79745</v>
      </c>
      <c r="L17" s="35" t="s">
        <v>20</v>
      </c>
    </row>
    <row r="18" spans="2:12" x14ac:dyDescent="0.2">
      <c r="B18" s="60"/>
      <c r="C18" s="13" t="s">
        <v>10</v>
      </c>
      <c r="D18" s="12">
        <f>1*D$11</f>
        <v>1</v>
      </c>
      <c r="E18" s="12">
        <f>2*E$11</f>
        <v>2</v>
      </c>
      <c r="F18" s="12">
        <f>3*F$11</f>
        <v>3</v>
      </c>
      <c r="G18" s="12">
        <f>3*G$11</f>
        <v>3</v>
      </c>
      <c r="H18" s="30">
        <f>4*H$11</f>
        <v>4</v>
      </c>
      <c r="I18" s="32">
        <f>SUM(D18:H18)</f>
        <v>13</v>
      </c>
      <c r="J18" s="17">
        <v>79813</v>
      </c>
      <c r="K18" s="20" t="s">
        <v>12</v>
      </c>
      <c r="L18" s="35" t="s">
        <v>21</v>
      </c>
    </row>
    <row r="19" spans="2:12" ht="13.5" thickBot="1" x14ac:dyDescent="0.25">
      <c r="B19" s="61"/>
      <c r="C19" s="13" t="s">
        <v>11</v>
      </c>
      <c r="D19" s="12">
        <f>3*D$11</f>
        <v>3</v>
      </c>
      <c r="E19" s="12">
        <f>4*E$11</f>
        <v>4</v>
      </c>
      <c r="F19" s="12">
        <f>5*F$11</f>
        <v>5</v>
      </c>
      <c r="G19" s="12">
        <f>6*G$11</f>
        <v>6</v>
      </c>
      <c r="H19" s="30">
        <f>7*H$11</f>
        <v>7</v>
      </c>
      <c r="I19" s="33">
        <f>SUM(D19:H19)</f>
        <v>25</v>
      </c>
      <c r="J19" s="19" t="s">
        <v>12</v>
      </c>
      <c r="K19" s="18">
        <v>79814</v>
      </c>
      <c r="L19" s="36" t="s">
        <v>22</v>
      </c>
    </row>
    <row r="21" spans="2:12" x14ac:dyDescent="0.2">
      <c r="C21" s="21"/>
      <c r="D21" s="1"/>
      <c r="E21" s="6"/>
    </row>
    <row r="22" spans="2:12" x14ac:dyDescent="0.2">
      <c r="C22" s="21"/>
      <c r="D22" s="1"/>
      <c r="E22" s="22"/>
    </row>
    <row r="23" spans="2:12" x14ac:dyDescent="0.2">
      <c r="C23" s="21"/>
      <c r="D23" s="1"/>
      <c r="E23" s="22"/>
    </row>
    <row r="24" spans="2:12" x14ac:dyDescent="0.2">
      <c r="C24" s="21"/>
      <c r="D24" s="1"/>
      <c r="E24" s="22"/>
    </row>
    <row r="25" spans="2:12" x14ac:dyDescent="0.2">
      <c r="C25" s="21"/>
      <c r="D25" s="1"/>
      <c r="E25" s="22"/>
    </row>
  </sheetData>
  <mergeCells count="5">
    <mergeCell ref="B14:B19"/>
    <mergeCell ref="L13:L14"/>
    <mergeCell ref="D9:H9"/>
    <mergeCell ref="C10:C11"/>
    <mergeCell ref="C14:H14"/>
  </mergeCells>
  <phoneticPr fontId="0" type="noConversion"/>
  <dataValidations count="1">
    <dataValidation type="list" allowBlank="1" showInputMessage="1" showErrorMessage="1" sqref="I11">
      <formula1>$Q$8:$Q$9</formula1>
    </dataValidation>
  </dataValidations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W25"/>
  <sheetViews>
    <sheetView workbookViewId="0">
      <selection activeCell="H12" sqref="H12:I12"/>
    </sheetView>
  </sheetViews>
  <sheetFormatPr defaultRowHeight="12.75" x14ac:dyDescent="0.2"/>
  <cols>
    <col min="1" max="1" width="2.85546875" customWidth="1"/>
    <col min="2" max="2" width="13.28515625" customWidth="1"/>
    <col min="3" max="3" width="24.42578125" customWidth="1"/>
    <col min="4" max="4" width="9.5703125" customWidth="1"/>
    <col min="5" max="5" width="9.140625" customWidth="1"/>
    <col min="6" max="6" width="9.85546875" customWidth="1"/>
    <col min="7" max="8" width="9.140625" customWidth="1"/>
    <col min="9" max="9" width="21.42578125" customWidth="1"/>
    <col min="10" max="10" width="11.7109375" customWidth="1"/>
    <col min="11" max="11" width="11" customWidth="1"/>
    <col min="12" max="12" width="18.5703125" customWidth="1"/>
    <col min="13" max="13" width="11.140625" customWidth="1"/>
  </cols>
  <sheetData>
    <row r="6" spans="2:23" ht="20.25" x14ac:dyDescent="0.2">
      <c r="B6" s="49" t="s">
        <v>26</v>
      </c>
    </row>
    <row r="8" spans="2:23" ht="13.5" thickBot="1" x14ac:dyDescent="0.25">
      <c r="Q8" s="50" t="s">
        <v>23</v>
      </c>
      <c r="R8" s="50">
        <v>79765</v>
      </c>
      <c r="S8" s="50">
        <v>79767</v>
      </c>
      <c r="T8" s="50">
        <v>79766</v>
      </c>
      <c r="U8" s="50">
        <v>79768</v>
      </c>
      <c r="V8" s="50">
        <v>79770</v>
      </c>
      <c r="W8" s="50">
        <v>79769</v>
      </c>
    </row>
    <row r="9" spans="2:23" ht="13.5" thickBot="1" x14ac:dyDescent="0.25">
      <c r="B9" s="2"/>
      <c r="C9" s="2"/>
      <c r="D9" s="52" t="s">
        <v>3</v>
      </c>
      <c r="E9" s="53"/>
      <c r="F9" s="53"/>
      <c r="G9" s="53"/>
      <c r="H9" s="54"/>
      <c r="Q9" s="50" t="s">
        <v>24</v>
      </c>
      <c r="R9" s="50">
        <v>79759</v>
      </c>
      <c r="S9" s="50">
        <v>79761</v>
      </c>
      <c r="T9" s="50">
        <v>79760</v>
      </c>
      <c r="U9" s="50">
        <v>79762</v>
      </c>
      <c r="V9" s="50">
        <v>79764</v>
      </c>
      <c r="W9" s="50">
        <v>79763</v>
      </c>
    </row>
    <row r="10" spans="2:23" x14ac:dyDescent="0.2">
      <c r="C10" s="55" t="s">
        <v>13</v>
      </c>
      <c r="D10" s="25" t="s">
        <v>14</v>
      </c>
      <c r="E10" s="26" t="s">
        <v>16</v>
      </c>
      <c r="F10" s="27" t="s">
        <v>15</v>
      </c>
      <c r="G10" s="28" t="s">
        <v>17</v>
      </c>
      <c r="H10" s="38" t="s">
        <v>5</v>
      </c>
      <c r="I10" s="41" t="s">
        <v>25</v>
      </c>
    </row>
    <row r="11" spans="2:23" ht="13.5" thickBot="1" x14ac:dyDescent="0.25">
      <c r="B11" s="2"/>
      <c r="C11" s="65"/>
      <c r="D11" s="3">
        <v>0</v>
      </c>
      <c r="E11" s="4">
        <v>0</v>
      </c>
      <c r="F11" s="4">
        <v>0</v>
      </c>
      <c r="G11" s="4">
        <v>0</v>
      </c>
      <c r="H11" s="39">
        <v>1</v>
      </c>
      <c r="I11" s="40" t="s">
        <v>24</v>
      </c>
    </row>
    <row r="12" spans="2:23" ht="13.5" thickBot="1" x14ac:dyDescent="0.25">
      <c r="B12" s="2"/>
      <c r="C12" s="6"/>
      <c r="D12" s="7"/>
      <c r="E12" s="7"/>
      <c r="F12" s="7"/>
      <c r="G12" s="7"/>
      <c r="H12" s="7"/>
    </row>
    <row r="13" spans="2:23" ht="13.5" thickBot="1" x14ac:dyDescent="0.25">
      <c r="B13" s="37" t="s">
        <v>4</v>
      </c>
      <c r="C13" s="8"/>
      <c r="D13" s="6"/>
      <c r="E13" s="6"/>
      <c r="F13" s="6"/>
      <c r="G13" s="6"/>
      <c r="H13" s="6"/>
      <c r="J13" s="14" t="s">
        <v>1</v>
      </c>
      <c r="K13" s="23" t="s">
        <v>1</v>
      </c>
      <c r="L13" s="57" t="s">
        <v>18</v>
      </c>
    </row>
    <row r="14" spans="2:23" ht="19.5" customHeight="1" thickBot="1" x14ac:dyDescent="0.25">
      <c r="B14" s="59" t="str">
        <f>"RV40        XLONG LIGHT VERSION (70"") "&amp;I11</f>
        <v>RV40        XLONG LIGHT VERSION (70") 5000K</v>
      </c>
      <c r="C14" s="62" t="s">
        <v>6</v>
      </c>
      <c r="D14" s="63"/>
      <c r="E14" s="63"/>
      <c r="F14" s="63"/>
      <c r="G14" s="63"/>
      <c r="H14" s="64"/>
      <c r="I14" s="34" t="s">
        <v>19</v>
      </c>
      <c r="J14" s="15" t="s">
        <v>0</v>
      </c>
      <c r="K14" s="24" t="s">
        <v>2</v>
      </c>
      <c r="L14" s="58"/>
    </row>
    <row r="15" spans="2:23" x14ac:dyDescent="0.2">
      <c r="B15" s="60"/>
      <c r="C15" s="9" t="s">
        <v>7</v>
      </c>
      <c r="D15" s="10">
        <f>1*D$11</f>
        <v>0</v>
      </c>
      <c r="E15" s="10">
        <f>2*E$11</f>
        <v>0</v>
      </c>
      <c r="F15" s="10">
        <f>3*F$11</f>
        <v>0</v>
      </c>
      <c r="G15" s="10">
        <f>4*G$11</f>
        <v>0</v>
      </c>
      <c r="H15" s="29">
        <f>5*H$11</f>
        <v>5</v>
      </c>
      <c r="I15" s="31">
        <f>SUM(D15:H15)</f>
        <v>5</v>
      </c>
      <c r="J15" s="16">
        <f>+VLOOKUP($I$11,$Q$8:$W$9,2,0)</f>
        <v>79759</v>
      </c>
      <c r="K15" s="16">
        <f>+VLOOKUP($I$11,$Q$8:$W$9,5,0)</f>
        <v>79762</v>
      </c>
      <c r="L15" s="35" t="s">
        <v>20</v>
      </c>
    </row>
    <row r="16" spans="2:23" x14ac:dyDescent="0.2">
      <c r="B16" s="60"/>
      <c r="C16" s="11" t="s">
        <v>8</v>
      </c>
      <c r="D16" s="12">
        <f>1*D$11</f>
        <v>0</v>
      </c>
      <c r="E16" s="12">
        <f t="shared" ref="E16:H17" si="0">1*E$11</f>
        <v>0</v>
      </c>
      <c r="F16" s="12">
        <f t="shared" si="0"/>
        <v>0</v>
      </c>
      <c r="G16" s="12">
        <f t="shared" si="0"/>
        <v>0</v>
      </c>
      <c r="H16" s="30">
        <f t="shared" si="0"/>
        <v>1</v>
      </c>
      <c r="I16" s="32">
        <f>SUM(D16:H16)</f>
        <v>1</v>
      </c>
      <c r="J16" s="16">
        <f>+VLOOKUP($I$11,$Q$8:$W$9,3,0)</f>
        <v>79761</v>
      </c>
      <c r="K16" s="16">
        <f>+VLOOKUP($I$11,$Q$8:$W$9,6,0)</f>
        <v>79764</v>
      </c>
      <c r="L16" s="35" t="s">
        <v>20</v>
      </c>
    </row>
    <row r="17" spans="2:12" x14ac:dyDescent="0.2">
      <c r="B17" s="60"/>
      <c r="C17" s="11" t="s">
        <v>9</v>
      </c>
      <c r="D17" s="12">
        <f>1*D$11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30">
        <f t="shared" si="0"/>
        <v>1</v>
      </c>
      <c r="I17" s="32">
        <f>SUM(D17:H17)</f>
        <v>1</v>
      </c>
      <c r="J17" s="16">
        <f>+VLOOKUP($I$11,$Q$8:$W$9,4,0)</f>
        <v>79760</v>
      </c>
      <c r="K17" s="16">
        <f>+VLOOKUP($I$11,$Q$8:$W$9,7,0)</f>
        <v>79763</v>
      </c>
      <c r="L17" s="35" t="s">
        <v>20</v>
      </c>
    </row>
    <row r="18" spans="2:12" x14ac:dyDescent="0.2">
      <c r="B18" s="60"/>
      <c r="C18" s="13" t="s">
        <v>10</v>
      </c>
      <c r="D18" s="12">
        <f>1*D$11</f>
        <v>0</v>
      </c>
      <c r="E18" s="12">
        <f>2*E$11</f>
        <v>0</v>
      </c>
      <c r="F18" s="12">
        <f>3*F$11</f>
        <v>0</v>
      </c>
      <c r="G18" s="12">
        <f>3*G$11</f>
        <v>0</v>
      </c>
      <c r="H18" s="30">
        <f>4*H$11</f>
        <v>4</v>
      </c>
      <c r="I18" s="32">
        <f>SUM(D18:H18)</f>
        <v>4</v>
      </c>
      <c r="J18" s="17">
        <v>79813</v>
      </c>
      <c r="K18" s="20" t="s">
        <v>12</v>
      </c>
      <c r="L18" s="35" t="s">
        <v>21</v>
      </c>
    </row>
    <row r="19" spans="2:12" ht="13.5" thickBot="1" x14ac:dyDescent="0.25">
      <c r="B19" s="61"/>
      <c r="C19" s="13" t="s">
        <v>11</v>
      </c>
      <c r="D19" s="12">
        <f>3*D$11</f>
        <v>0</v>
      </c>
      <c r="E19" s="12">
        <f>4*E$11</f>
        <v>0</v>
      </c>
      <c r="F19" s="12">
        <f>5*F$11</f>
        <v>0</v>
      </c>
      <c r="G19" s="12">
        <f>6*G$11</f>
        <v>0</v>
      </c>
      <c r="H19" s="30">
        <f>7*H$11</f>
        <v>7</v>
      </c>
      <c r="I19" s="33">
        <f>SUM(D19:H19)</f>
        <v>7</v>
      </c>
      <c r="J19" s="19" t="s">
        <v>12</v>
      </c>
      <c r="K19" s="18">
        <v>79814</v>
      </c>
      <c r="L19" s="36" t="s">
        <v>22</v>
      </c>
    </row>
    <row r="21" spans="2:12" x14ac:dyDescent="0.2">
      <c r="C21" s="21"/>
      <c r="D21" s="1"/>
      <c r="E21" s="6"/>
    </row>
    <row r="22" spans="2:12" x14ac:dyDescent="0.2">
      <c r="C22" s="21"/>
      <c r="D22" s="1"/>
      <c r="E22" s="22"/>
    </row>
    <row r="23" spans="2:12" x14ac:dyDescent="0.2">
      <c r="C23" s="21"/>
      <c r="D23" s="1"/>
      <c r="E23" s="22"/>
    </row>
    <row r="24" spans="2:12" x14ac:dyDescent="0.2">
      <c r="C24" s="21"/>
      <c r="D24" s="1"/>
      <c r="E24" s="22"/>
    </row>
    <row r="25" spans="2:12" x14ac:dyDescent="0.2">
      <c r="C25" s="21"/>
      <c r="D25" s="1"/>
      <c r="E25" s="22"/>
    </row>
  </sheetData>
  <mergeCells count="5">
    <mergeCell ref="D9:H9"/>
    <mergeCell ref="C10:C11"/>
    <mergeCell ref="L13:L14"/>
    <mergeCell ref="B14:B19"/>
    <mergeCell ref="C14:H14"/>
  </mergeCells>
  <dataValidations count="1">
    <dataValidation type="list" allowBlank="1" showInputMessage="1" showErrorMessage="1" sqref="I11">
      <formula1>$Q$8:$Q$9</formula1>
    </dataValidation>
  </dataValidations>
  <pageMargins left="0.75" right="0.75" top="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30inch</vt:lpstr>
      <vt:lpstr>36inch</vt:lpstr>
      <vt:lpstr>60inch</vt:lpstr>
      <vt:lpstr>70inch</vt:lpstr>
      <vt:lpstr>'30inch'!Print_Area</vt:lpstr>
      <vt:lpstr>'36inch'!Print_Area</vt:lpstr>
      <vt:lpstr>'60inch'!Print_Area</vt:lpstr>
      <vt:lpstr>'70inch'!Print_Area</vt:lpstr>
    </vt:vector>
  </TitlesOfParts>
  <Company>City Holdings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</dc:creator>
  <cp:lastModifiedBy>Eriksson, Mathias (GE, Appl &amp; Light)</cp:lastModifiedBy>
  <cp:lastPrinted>2011-08-29T13:20:39Z</cp:lastPrinted>
  <dcterms:created xsi:type="dcterms:W3CDTF">2010-11-26T14:08:44Z</dcterms:created>
  <dcterms:modified xsi:type="dcterms:W3CDTF">2011-11-29T08:36:00Z</dcterms:modified>
</cp:coreProperties>
</file>