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195" windowHeight="8895" activeTab="0"/>
  </bookViews>
  <sheets>
    <sheet name="RDL Payback 60&quot;" sheetId="1" r:id="rId1"/>
    <sheet name="RDL Payback 70&quot;" sheetId="2" r:id="rId2"/>
  </sheets>
  <definedNames>
    <definedName name="_xlnm.Print_Area" localSheetId="0">'RDL Payback 60"'!$B$1:$J$40</definedName>
    <definedName name="_xlnm.Print_Area" localSheetId="1">'RDL Payback 70"'!$B$1:$J$40</definedName>
  </definedNames>
  <calcPr fullCalcOnLoad="1"/>
</workbook>
</file>

<file path=xl/comments1.xml><?xml version="1.0" encoding="utf-8"?>
<comments xmlns="http://schemas.openxmlformats.org/spreadsheetml/2006/main">
  <authors>
    <author>GEXPAdmin</author>
    <author>Ravi Kaushik</author>
    <author>120010832</author>
  </authors>
  <commentList>
    <comment ref="D6" authorId="0">
      <text>
        <r>
          <rPr>
            <b/>
            <sz val="8"/>
            <rFont val="Tahoma"/>
            <family val="0"/>
          </rPr>
          <t xml:space="preserve">Please enter your labor costs to install one door
</t>
        </r>
        <r>
          <rPr>
            <sz val="8"/>
            <rFont val="Tahoma"/>
            <family val="0"/>
          </rPr>
          <t xml:space="preserve">
</t>
        </r>
      </text>
    </comment>
    <comment ref="C12" authorId="0">
      <text>
        <r>
          <rPr>
            <b/>
            <sz val="8"/>
            <rFont val="Tahoma"/>
            <family val="0"/>
          </rPr>
          <t xml:space="preserve">Please enter in the cases per store
</t>
        </r>
      </text>
    </comment>
    <comment ref="C22" authorId="0">
      <text>
        <r>
          <rPr>
            <b/>
            <sz val="8"/>
            <rFont val="Tahoma"/>
            <family val="0"/>
          </rPr>
          <t>Please add number of stores</t>
        </r>
        <r>
          <rPr>
            <sz val="8"/>
            <rFont val="Tahoma"/>
            <family val="0"/>
          </rPr>
          <t xml:space="preserve">
</t>
        </r>
      </text>
    </comment>
    <comment ref="C23" authorId="0">
      <text>
        <r>
          <rPr>
            <b/>
            <sz val="8"/>
            <rFont val="Tahoma"/>
            <family val="0"/>
          </rPr>
          <t>Please add Kilowatt per hour
Avg USA is $ 0.12
Avg EU is $ 0.20</t>
        </r>
      </text>
    </comment>
    <comment ref="C26" authorId="0">
      <text>
        <r>
          <rPr>
            <b/>
            <sz val="8"/>
            <rFont val="Tahoma"/>
            <family val="0"/>
          </rPr>
          <t>Please enter in your watts per FLU lamp</t>
        </r>
        <r>
          <rPr>
            <sz val="8"/>
            <rFont val="Tahoma"/>
            <family val="0"/>
          </rPr>
          <t xml:space="preserve">
T5 = 64 Watts
T8 = 72 Watts
T12 HO = 90 watts
</t>
        </r>
      </text>
    </comment>
    <comment ref="C31" authorId="0">
      <text>
        <r>
          <rPr>
            <b/>
            <sz val="8"/>
            <rFont val="Tahoma"/>
            <family val="0"/>
          </rPr>
          <t xml:space="preserve">Please enter the number of hours the lamps are on per day
</t>
        </r>
        <r>
          <rPr>
            <sz val="8"/>
            <rFont val="Tahoma"/>
            <family val="0"/>
          </rPr>
          <t xml:space="preserve">
</t>
        </r>
      </text>
    </comment>
    <comment ref="H14" authorId="1">
      <text>
        <r>
          <rPr>
            <sz val="8"/>
            <rFont val="Tahoma"/>
            <family val="0"/>
          </rPr>
          <t xml:space="preserve">
Average Industry costs considering relamp, sockets, ballasts, etc.</t>
        </r>
      </text>
    </comment>
    <comment ref="D12" authorId="2">
      <text>
        <r>
          <rPr>
            <b/>
            <sz val="8"/>
            <rFont val="Tahoma"/>
            <family val="0"/>
          </rPr>
          <t>Please enter in the price per door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GEXPAdmin</author>
    <author>Ravi Kaushik</author>
    <author>120010832</author>
  </authors>
  <commentList>
    <comment ref="D6" authorId="0">
      <text>
        <r>
          <rPr>
            <b/>
            <sz val="8"/>
            <rFont val="Tahoma"/>
            <family val="0"/>
          </rPr>
          <t xml:space="preserve">Please enter your labor costs to install one door
</t>
        </r>
        <r>
          <rPr>
            <sz val="8"/>
            <rFont val="Tahoma"/>
            <family val="0"/>
          </rPr>
          <t xml:space="preserve">
</t>
        </r>
      </text>
    </comment>
    <comment ref="C12" authorId="0">
      <text>
        <r>
          <rPr>
            <b/>
            <sz val="8"/>
            <rFont val="Tahoma"/>
            <family val="0"/>
          </rPr>
          <t xml:space="preserve">Please enter in the cases per store
</t>
        </r>
      </text>
    </comment>
    <comment ref="C22" authorId="0">
      <text>
        <r>
          <rPr>
            <b/>
            <sz val="8"/>
            <rFont val="Tahoma"/>
            <family val="0"/>
          </rPr>
          <t>Please add number of stores</t>
        </r>
        <r>
          <rPr>
            <sz val="8"/>
            <rFont val="Tahoma"/>
            <family val="0"/>
          </rPr>
          <t xml:space="preserve">
</t>
        </r>
      </text>
    </comment>
    <comment ref="C23" authorId="0">
      <text>
        <r>
          <rPr>
            <b/>
            <sz val="8"/>
            <rFont val="Tahoma"/>
            <family val="0"/>
          </rPr>
          <t>Please add Kilowatt per hour
Avg USA is $ 0.12
Avg EU is $ 0.20</t>
        </r>
      </text>
    </comment>
    <comment ref="C26" authorId="0">
      <text>
        <r>
          <rPr>
            <b/>
            <sz val="8"/>
            <rFont val="Tahoma"/>
            <family val="0"/>
          </rPr>
          <t>Please enter in your watts per FLU lamp</t>
        </r>
        <r>
          <rPr>
            <sz val="8"/>
            <rFont val="Tahoma"/>
            <family val="0"/>
          </rPr>
          <t xml:space="preserve">
T5 = 64 Watts
T8 = 72 Watts
T12 HO = 90 watts
</t>
        </r>
      </text>
    </comment>
    <comment ref="C31" authorId="0">
      <text>
        <r>
          <rPr>
            <b/>
            <sz val="8"/>
            <rFont val="Tahoma"/>
            <family val="0"/>
          </rPr>
          <t xml:space="preserve">Please enter the number of hours the lamps are on per day
</t>
        </r>
        <r>
          <rPr>
            <sz val="8"/>
            <rFont val="Tahoma"/>
            <family val="0"/>
          </rPr>
          <t xml:space="preserve">
</t>
        </r>
      </text>
    </comment>
    <comment ref="H14" authorId="1">
      <text>
        <r>
          <rPr>
            <sz val="8"/>
            <rFont val="Tahoma"/>
            <family val="0"/>
          </rPr>
          <t xml:space="preserve">
Average Industry costs considering relamp, sockets, ballasts, etc.</t>
        </r>
      </text>
    </comment>
    <comment ref="D12" authorId="2">
      <text>
        <r>
          <rPr>
            <b/>
            <sz val="8"/>
            <rFont val="Tahoma"/>
            <family val="0"/>
          </rPr>
          <t>Please enter in the price per door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<sst xmlns="http://schemas.openxmlformats.org/spreadsheetml/2006/main" count="100" uniqueCount="48">
  <si>
    <t>Total Annual Energy Savings</t>
  </si>
  <si>
    <t>Watts per lamp system*</t>
  </si>
  <si>
    <t>Number of doors</t>
  </si>
  <si>
    <t>Qty of cases</t>
  </si>
  <si>
    <t xml:space="preserve">6-door </t>
  </si>
  <si>
    <t xml:space="preserve">5-door </t>
  </si>
  <si>
    <t xml:space="preserve">4-door </t>
  </si>
  <si>
    <t xml:space="preserve">3-door </t>
  </si>
  <si>
    <t xml:space="preserve">2-door </t>
  </si>
  <si>
    <t>Number of flu lamps</t>
  </si>
  <si>
    <t>GE LED</t>
  </si>
  <si>
    <t>Total Annual Cost Savings</t>
  </si>
  <si>
    <t>FLU system</t>
  </si>
  <si>
    <t>Per Store</t>
  </si>
  <si>
    <t>All Stores</t>
  </si>
  <si>
    <t>Labor to install</t>
  </si>
  <si>
    <t>Watts per Lamp*</t>
  </si>
  <si>
    <t>Annual KW</t>
  </si>
  <si>
    <t>Annual Direct Energy Costs</t>
  </si>
  <si>
    <t>Savings</t>
  </si>
  <si>
    <t xml:space="preserve">Annual Compressor kW </t>
  </si>
  <si>
    <t>Annual Indirect Energy Costs</t>
  </si>
  <si>
    <t>Annual Lamp system costs / door</t>
  </si>
  <si>
    <t>Annual Lamp system  costs / store</t>
  </si>
  <si>
    <t>Financial Summary</t>
  </si>
  <si>
    <t>Total LED Project Expense</t>
  </si>
  <si>
    <t xml:space="preserve">Installation Costs </t>
  </si>
  <si>
    <t>LED lighting system costs</t>
  </si>
  <si>
    <t>*Avg watts inc. ballast factor</t>
  </si>
  <si>
    <t>*LED lifetime unaffected by on/off or sensor control</t>
  </si>
  <si>
    <t>Number of Existing Stores</t>
  </si>
  <si>
    <t>Total Annual Maintenance savings</t>
  </si>
  <si>
    <t>Please fill out all YELLOW cells</t>
  </si>
  <si>
    <t>Refrig lighting hrs of operation/day</t>
  </si>
  <si>
    <t>GE LED*</t>
  </si>
  <si>
    <t>Total Annual Maintenance Savings*</t>
  </si>
  <si>
    <t>*Maintenance includes lamp, sockets, ballasts, labor, wiring per door</t>
  </si>
  <si>
    <t>Payback (Yr)</t>
  </si>
  <si>
    <t>IMMERSION® LED Refrigerated Display Lighting Payback Calculator</t>
  </si>
  <si>
    <t>GE Lighting</t>
  </si>
  <si>
    <t>Avg Energy Rate (€/kwhr)</t>
  </si>
  <si>
    <t>Average Price per Door</t>
  </si>
  <si>
    <t>Cabinet Type</t>
  </si>
  <si>
    <t>*Avg Store has 4  door cabinets</t>
  </si>
  <si>
    <t>Price/Door</t>
  </si>
  <si>
    <t>Price/Door Enduser</t>
  </si>
  <si>
    <t>60" Version</t>
  </si>
  <si>
    <t>70" Version</t>
  </si>
</sst>
</file>

<file path=xl/styles.xml><?xml version="1.0" encoding="utf-8"?>
<styleSheet xmlns="http://schemas.openxmlformats.org/spreadsheetml/2006/main">
  <numFmts count="3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_);_(* \(#,##0\);_(* &quot;-&quot;??_);_(@_)"/>
    <numFmt numFmtId="181" formatCode="0.0"/>
    <numFmt numFmtId="182" formatCode="#,##0.00\ &quot;€&quot;"/>
    <numFmt numFmtId="183" formatCode="[$$-409]#,##0"/>
    <numFmt numFmtId="184" formatCode="[$$-409]#,##0.00"/>
    <numFmt numFmtId="185" formatCode="#,##0\ &quot;€&quot;"/>
  </numFmts>
  <fonts count="61">
    <font>
      <sz val="10"/>
      <name val="Arial"/>
      <family val="0"/>
    </font>
    <font>
      <sz val="10"/>
      <name val="GE Inspir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GE Inspira"/>
      <family val="2"/>
    </font>
    <font>
      <b/>
      <sz val="12"/>
      <name val="GE Inspira"/>
      <family val="2"/>
    </font>
    <font>
      <sz val="12"/>
      <name val="GE Inspira"/>
      <family val="2"/>
    </font>
    <font>
      <b/>
      <sz val="14"/>
      <name val="GE Inspira"/>
      <family val="2"/>
    </font>
    <font>
      <sz val="8"/>
      <name val="Tahoma"/>
      <family val="0"/>
    </font>
    <font>
      <b/>
      <sz val="8"/>
      <name val="Tahoma"/>
      <family val="0"/>
    </font>
    <font>
      <sz val="28"/>
      <color indexed="9"/>
      <name val="GE Inspira"/>
      <family val="2"/>
    </font>
    <font>
      <sz val="10"/>
      <color indexed="62"/>
      <name val="GE Inspira"/>
      <family val="2"/>
    </font>
    <font>
      <sz val="12"/>
      <color indexed="9"/>
      <name val="GE Inspira"/>
      <family val="2"/>
    </font>
    <font>
      <sz val="16"/>
      <name val="GE Inspira"/>
      <family val="2"/>
    </font>
    <font>
      <sz val="18"/>
      <name val="GE Inspira"/>
      <family val="2"/>
    </font>
    <font>
      <sz val="11"/>
      <color indexed="9"/>
      <name val="GE Inspira"/>
      <family val="2"/>
    </font>
    <font>
      <i/>
      <sz val="10"/>
      <name val="GE Inspira"/>
      <family val="2"/>
    </font>
    <font>
      <b/>
      <sz val="11"/>
      <color indexed="8"/>
      <name val="GE Inspira"/>
      <family val="2"/>
    </font>
    <font>
      <b/>
      <sz val="20"/>
      <color indexed="8"/>
      <name val="GE Inspira"/>
      <family val="2"/>
    </font>
    <font>
      <sz val="20"/>
      <color indexed="8"/>
      <name val="Arial"/>
      <family val="0"/>
    </font>
    <font>
      <b/>
      <sz val="12"/>
      <color indexed="9"/>
      <name val="GE Inspira"/>
      <family val="2"/>
    </font>
    <font>
      <b/>
      <sz val="11"/>
      <name val="GE Inspira"/>
      <family val="2"/>
    </font>
    <font>
      <sz val="10"/>
      <color indexed="8"/>
      <name val="GE Inspira"/>
      <family val="2"/>
    </font>
    <font>
      <b/>
      <sz val="26"/>
      <name val="GE Inspira"/>
      <family val="2"/>
    </font>
    <font>
      <sz val="12"/>
      <color indexed="10"/>
      <name val="GE Inspira"/>
      <family val="2"/>
    </font>
    <font>
      <b/>
      <sz val="16"/>
      <name val="GE Inspir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3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55"/>
      </top>
      <bottom style="thin">
        <color indexed="55"/>
      </bottom>
    </border>
    <border>
      <left style="medium"/>
      <right>
        <color indexed="63"/>
      </right>
      <top style="thin">
        <color indexed="55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>
        <color indexed="55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>
        <color indexed="55"/>
      </bottom>
    </border>
    <border>
      <left style="medium"/>
      <right style="medium"/>
      <top style="thin">
        <color indexed="55"/>
      </top>
      <bottom style="thin">
        <color indexed="55"/>
      </bottom>
    </border>
    <border>
      <left style="medium"/>
      <right style="medium"/>
      <top style="thin">
        <color indexed="55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0" fillId="20" borderId="1" applyNumberFormat="0" applyFont="0" applyAlignment="0" applyProtection="0"/>
    <xf numFmtId="0" fontId="45" fillId="21" borderId="2" applyNumberFormat="0" applyAlignment="0" applyProtection="0"/>
    <xf numFmtId="0" fontId="46" fillId="22" borderId="0" applyNumberFormat="0" applyBorder="0" applyAlignment="0" applyProtection="0"/>
    <xf numFmtId="0" fontId="47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31" borderId="3" applyNumberFormat="0" applyAlignment="0" applyProtection="0"/>
    <xf numFmtId="0" fontId="51" fillId="0" borderId="4" applyNumberFormat="0" applyFill="0" applyAlignment="0" applyProtection="0"/>
    <xf numFmtId="0" fontId="52" fillId="32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21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178" fontId="1" fillId="0" borderId="0" xfId="6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/>
    </xf>
    <xf numFmtId="178" fontId="6" fillId="0" borderId="0" xfId="6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78" fontId="6" fillId="0" borderId="0" xfId="6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wrapText="1"/>
    </xf>
    <xf numFmtId="178" fontId="6" fillId="0" borderId="0" xfId="60" applyFont="1" applyFill="1" applyAlignment="1">
      <alignment horizontal="center"/>
    </xf>
    <xf numFmtId="178" fontId="6" fillId="0" borderId="0" xfId="60" applyNumberFormat="1" applyFont="1" applyFill="1" applyBorder="1" applyAlignment="1">
      <alignment horizontal="center"/>
    </xf>
    <xf numFmtId="178" fontId="11" fillId="0" borderId="0" xfId="6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178" fontId="6" fillId="0" borderId="0" xfId="60" applyFont="1" applyFill="1" applyBorder="1" applyAlignment="1" applyProtection="1">
      <alignment/>
      <protection locked="0"/>
    </xf>
    <xf numFmtId="0" fontId="15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180" fontId="4" fillId="0" borderId="0" xfId="57" applyNumberFormat="1" applyFont="1" applyFill="1" applyBorder="1" applyAlignment="1">
      <alignment/>
    </xf>
    <xf numFmtId="178" fontId="4" fillId="0" borderId="0" xfId="0" applyNumberFormat="1" applyFont="1" applyFill="1" applyBorder="1" applyAlignment="1">
      <alignment/>
    </xf>
    <xf numFmtId="178" fontId="4" fillId="0" borderId="0" xfId="6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179" fontId="4" fillId="0" borderId="0" xfId="57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78" fontId="4" fillId="0" borderId="0" xfId="60" applyFont="1" applyFill="1" applyAlignment="1">
      <alignment horizontal="center"/>
    </xf>
    <xf numFmtId="178" fontId="4" fillId="0" borderId="0" xfId="6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6" fillId="0" borderId="0" xfId="0" applyFont="1" applyFill="1" applyAlignment="1">
      <alignment/>
    </xf>
    <xf numFmtId="0" fontId="4" fillId="0" borderId="0" xfId="0" applyFont="1" applyBorder="1" applyAlignment="1">
      <alignment horizontal="left"/>
    </xf>
    <xf numFmtId="0" fontId="12" fillId="33" borderId="15" xfId="0" applyFont="1" applyFill="1" applyBorder="1" applyAlignment="1">
      <alignment horizontal="center"/>
    </xf>
    <xf numFmtId="0" fontId="20" fillId="33" borderId="16" xfId="0" applyFont="1" applyFill="1" applyBorder="1" applyAlignment="1">
      <alignment horizontal="center"/>
    </xf>
    <xf numFmtId="0" fontId="20" fillId="33" borderId="17" xfId="0" applyFont="1" applyFill="1" applyBorder="1" applyAlignment="1">
      <alignment horizontal="center"/>
    </xf>
    <xf numFmtId="0" fontId="20" fillId="33" borderId="15" xfId="0" applyFont="1" applyFill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0" xfId="0" applyFont="1" applyAlignment="1">
      <alignment horizontal="left"/>
    </xf>
    <xf numFmtId="0" fontId="4" fillId="0" borderId="18" xfId="0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15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34" borderId="21" xfId="0" applyFont="1" applyFill="1" applyBorder="1" applyAlignment="1" applyProtection="1">
      <alignment horizontal="center"/>
      <protection locked="0"/>
    </xf>
    <xf numFmtId="0" fontId="21" fillId="0" borderId="22" xfId="0" applyFont="1" applyBorder="1" applyAlignment="1">
      <alignment horizontal="center" vertical="center" wrapText="1"/>
    </xf>
    <xf numFmtId="0" fontId="4" fillId="34" borderId="23" xfId="0" applyFont="1" applyFill="1" applyBorder="1" applyAlignment="1" applyProtection="1">
      <alignment horizontal="center"/>
      <protection locked="0"/>
    </xf>
    <xf numFmtId="0" fontId="4" fillId="34" borderId="24" xfId="0" applyFont="1" applyFill="1" applyBorder="1" applyAlignment="1" applyProtection="1">
      <alignment horizontal="center"/>
      <protection locked="0"/>
    </xf>
    <xf numFmtId="0" fontId="4" fillId="34" borderId="25" xfId="0" applyFont="1" applyFill="1" applyBorder="1" applyAlignment="1" applyProtection="1">
      <alignment horizontal="center"/>
      <protection locked="0"/>
    </xf>
    <xf numFmtId="0" fontId="4" fillId="0" borderId="20" xfId="0" applyFont="1" applyBorder="1" applyAlignment="1">
      <alignment horizontal="center"/>
    </xf>
    <xf numFmtId="0" fontId="4" fillId="34" borderId="18" xfId="0" applyFont="1" applyFill="1" applyBorder="1" applyAlignment="1" applyProtection="1">
      <alignment horizontal="center"/>
      <protection locked="0"/>
    </xf>
    <xf numFmtId="0" fontId="4" fillId="34" borderId="21" xfId="60" applyNumberFormat="1" applyFont="1" applyFill="1" applyBorder="1" applyAlignment="1" applyProtection="1">
      <alignment horizontal="center"/>
      <protection locked="0"/>
    </xf>
    <xf numFmtId="0" fontId="4" fillId="0" borderId="17" xfId="0" applyFont="1" applyBorder="1" applyAlignment="1">
      <alignment horizontal="center"/>
    </xf>
    <xf numFmtId="0" fontId="0" fillId="0" borderId="0" xfId="0" applyAlignment="1">
      <alignment vertical="top" wrapText="1"/>
    </xf>
    <xf numFmtId="0" fontId="17" fillId="35" borderId="10" xfId="0" applyFont="1" applyFill="1" applyBorder="1" applyAlignment="1">
      <alignment horizontal="center"/>
    </xf>
    <xf numFmtId="0" fontId="17" fillId="35" borderId="0" xfId="0" applyFont="1" applyFill="1" applyBorder="1" applyAlignment="1">
      <alignment/>
    </xf>
    <xf numFmtId="0" fontId="17" fillId="35" borderId="0" xfId="0" applyFont="1" applyFill="1" applyBorder="1" applyAlignment="1">
      <alignment horizontal="center"/>
    </xf>
    <xf numFmtId="0" fontId="17" fillId="35" borderId="11" xfId="0" applyFont="1" applyFill="1" applyBorder="1" applyAlignment="1">
      <alignment horizontal="center"/>
    </xf>
    <xf numFmtId="0" fontId="17" fillId="35" borderId="26" xfId="60" applyNumberFormat="1" applyFont="1" applyFill="1" applyBorder="1" applyAlignment="1">
      <alignment horizontal="center"/>
    </xf>
    <xf numFmtId="0" fontId="14" fillId="0" borderId="0" xfId="0" applyFont="1" applyAlignment="1">
      <alignment horizontal="left"/>
    </xf>
    <xf numFmtId="0" fontId="23" fillId="0" borderId="0" xfId="0" applyFont="1" applyFill="1" applyBorder="1" applyAlignment="1">
      <alignment horizontal="center"/>
    </xf>
    <xf numFmtId="182" fontId="5" fillId="34" borderId="18" xfId="60" applyNumberFormat="1" applyFont="1" applyFill="1" applyBorder="1" applyAlignment="1" applyProtection="1">
      <alignment horizontal="center"/>
      <protection locked="0"/>
    </xf>
    <xf numFmtId="182" fontId="4" fillId="34" borderId="18" xfId="60" applyNumberFormat="1" applyFont="1" applyFill="1" applyBorder="1" applyAlignment="1" applyProtection="1">
      <alignment horizontal="center"/>
      <protection locked="0"/>
    </xf>
    <xf numFmtId="182" fontId="4" fillId="0" borderId="0" xfId="0" applyNumberFormat="1" applyFont="1" applyFill="1" applyBorder="1" applyAlignment="1">
      <alignment/>
    </xf>
    <xf numFmtId="182" fontId="4" fillId="0" borderId="0" xfId="60" applyNumberFormat="1" applyFont="1" applyFill="1" applyBorder="1" applyAlignment="1">
      <alignment/>
    </xf>
    <xf numFmtId="182" fontId="4" fillId="0" borderId="12" xfId="0" applyNumberFormat="1" applyFont="1" applyFill="1" applyBorder="1" applyAlignment="1">
      <alignment horizontal="center"/>
    </xf>
    <xf numFmtId="182" fontId="4" fillId="0" borderId="12" xfId="0" applyNumberFormat="1" applyFont="1" applyBorder="1" applyAlignment="1">
      <alignment horizontal="center"/>
    </xf>
    <xf numFmtId="182" fontId="17" fillId="35" borderId="12" xfId="0" applyNumberFormat="1" applyFont="1" applyFill="1" applyBorder="1" applyAlignment="1">
      <alignment horizontal="center"/>
    </xf>
    <xf numFmtId="182" fontId="4" fillId="34" borderId="27" xfId="60" applyNumberFormat="1" applyFont="1" applyFill="1" applyBorder="1" applyAlignment="1" applyProtection="1">
      <alignment/>
      <protection locked="0"/>
    </xf>
    <xf numFmtId="182" fontId="4" fillId="0" borderId="12" xfId="60" applyNumberFormat="1" applyFont="1" applyBorder="1" applyAlignment="1">
      <alignment horizontal="center"/>
    </xf>
    <xf numFmtId="182" fontId="4" fillId="0" borderId="0" xfId="60" applyNumberFormat="1" applyFont="1" applyBorder="1" applyAlignment="1">
      <alignment/>
    </xf>
    <xf numFmtId="182" fontId="17" fillId="35" borderId="28" xfId="0" applyNumberFormat="1" applyFont="1" applyFill="1" applyBorder="1" applyAlignment="1">
      <alignment horizontal="center"/>
    </xf>
    <xf numFmtId="182" fontId="4" fillId="0" borderId="0" xfId="0" applyNumberFormat="1" applyFont="1" applyBorder="1" applyAlignment="1">
      <alignment horizontal="center"/>
    </xf>
    <xf numFmtId="182" fontId="17" fillId="35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9" fontId="4" fillId="0" borderId="12" xfId="50" applyFont="1" applyBorder="1" applyAlignment="1">
      <alignment horizontal="center"/>
    </xf>
    <xf numFmtId="9" fontId="6" fillId="0" borderId="0" xfId="50" applyFont="1" applyBorder="1" applyAlignment="1">
      <alignment horizontal="center"/>
    </xf>
    <xf numFmtId="182" fontId="5" fillId="0" borderId="21" xfId="60" applyNumberFormat="1" applyFont="1" applyFill="1" applyBorder="1" applyAlignment="1" applyProtection="1">
      <alignment horizontal="center"/>
      <protection locked="0"/>
    </xf>
    <xf numFmtId="0" fontId="21" fillId="0" borderId="15" xfId="0" applyFont="1" applyBorder="1" applyAlignment="1">
      <alignment horizontal="center" vertical="center" wrapText="1"/>
    </xf>
    <xf numFmtId="0" fontId="4" fillId="34" borderId="19" xfId="0" applyFont="1" applyFill="1" applyBorder="1" applyAlignment="1" applyProtection="1">
      <alignment horizontal="center"/>
      <protection locked="0"/>
    </xf>
    <xf numFmtId="0" fontId="4" fillId="34" borderId="13" xfId="0" applyFont="1" applyFill="1" applyBorder="1" applyAlignment="1" applyProtection="1">
      <alignment horizontal="center"/>
      <protection locked="0"/>
    </xf>
    <xf numFmtId="0" fontId="4" fillId="34" borderId="14" xfId="0" applyFont="1" applyFill="1" applyBorder="1" applyAlignment="1" applyProtection="1">
      <alignment horizontal="center"/>
      <protection locked="0"/>
    </xf>
    <xf numFmtId="0" fontId="4" fillId="0" borderId="21" xfId="0" applyFont="1" applyBorder="1" applyAlignment="1">
      <alignment horizontal="center" vertical="center" wrapText="1"/>
    </xf>
    <xf numFmtId="183" fontId="4" fillId="34" borderId="29" xfId="0" applyNumberFormat="1" applyFont="1" applyFill="1" applyBorder="1" applyAlignment="1">
      <alignment horizontal="center"/>
    </xf>
    <xf numFmtId="183" fontId="4" fillId="34" borderId="30" xfId="0" applyNumberFormat="1" applyFont="1" applyFill="1" applyBorder="1" applyAlignment="1">
      <alignment horizontal="center"/>
    </xf>
    <xf numFmtId="184" fontId="17" fillId="35" borderId="12" xfId="0" applyNumberFormat="1" applyFont="1" applyFill="1" applyBorder="1" applyAlignment="1">
      <alignment horizontal="center"/>
    </xf>
    <xf numFmtId="184" fontId="17" fillId="35" borderId="28" xfId="0" applyNumberFormat="1" applyFont="1" applyFill="1" applyBorder="1" applyAlignment="1">
      <alignment horizontal="center"/>
    </xf>
    <xf numFmtId="185" fontId="4" fillId="34" borderId="29" xfId="0" applyNumberFormat="1" applyFont="1" applyFill="1" applyBorder="1" applyAlignment="1">
      <alignment horizontal="center"/>
    </xf>
    <xf numFmtId="0" fontId="25" fillId="0" borderId="0" xfId="0" applyFont="1" applyAlignment="1">
      <alignment/>
    </xf>
    <xf numFmtId="0" fontId="23" fillId="0" borderId="0" xfId="0" applyFont="1" applyFill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78" fontId="6" fillId="0" borderId="0" xfId="60" applyFont="1" applyFill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2" fontId="18" fillId="35" borderId="0" xfId="0" applyNumberFormat="1" applyFont="1" applyFill="1" applyBorder="1" applyAlignment="1">
      <alignment horizontal="center" vertical="center" wrapText="1"/>
    </xf>
    <xf numFmtId="0" fontId="19" fillId="35" borderId="0" xfId="0" applyFont="1" applyFill="1" applyAlignment="1">
      <alignment horizontal="center" vertical="center" wrapText="1"/>
    </xf>
    <xf numFmtId="0" fontId="19" fillId="35" borderId="12" xfId="0" applyFont="1" applyFill="1" applyBorder="1" applyAlignment="1">
      <alignment horizontal="center" vertical="center" wrapText="1"/>
    </xf>
    <xf numFmtId="0" fontId="19" fillId="35" borderId="26" xfId="0" applyFont="1" applyFill="1" applyBorder="1" applyAlignment="1">
      <alignment horizontal="center" vertical="center" wrapText="1"/>
    </xf>
    <xf numFmtId="0" fontId="19" fillId="35" borderId="28" xfId="0" applyFont="1" applyFill="1" applyBorder="1" applyAlignment="1">
      <alignment horizontal="center" vertical="center" wrapText="1"/>
    </xf>
    <xf numFmtId="0" fontId="18" fillId="35" borderId="10" xfId="0" applyFont="1" applyFill="1" applyBorder="1" applyAlignment="1">
      <alignment horizontal="center" vertical="center" wrapText="1"/>
    </xf>
    <xf numFmtId="0" fontId="19" fillId="35" borderId="11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wrapText="1"/>
    </xf>
    <xf numFmtId="0" fontId="21" fillId="0" borderId="26" xfId="0" applyFont="1" applyBorder="1" applyAlignment="1">
      <alignment horizontal="center" wrapText="1"/>
    </xf>
    <xf numFmtId="0" fontId="21" fillId="0" borderId="31" xfId="0" applyFont="1" applyBorder="1" applyAlignment="1">
      <alignment horizontal="center" wrapText="1"/>
    </xf>
    <xf numFmtId="0" fontId="21" fillId="0" borderId="32" xfId="0" applyFont="1" applyBorder="1" applyAlignment="1">
      <alignment horizontal="center" wrapText="1"/>
    </xf>
    <xf numFmtId="0" fontId="7" fillId="34" borderId="15" xfId="0" applyFont="1" applyFill="1" applyBorder="1" applyAlignment="1">
      <alignment horizontal="center" shrinkToFit="1"/>
    </xf>
    <xf numFmtId="0" fontId="7" fillId="34" borderId="16" xfId="0" applyFont="1" applyFill="1" applyBorder="1" applyAlignment="1">
      <alignment horizontal="center" shrinkToFit="1"/>
    </xf>
    <xf numFmtId="0" fontId="7" fillId="34" borderId="17" xfId="0" applyFont="1" applyFill="1" applyBorder="1" applyAlignment="1">
      <alignment horizontal="center" shrinkToFit="1"/>
    </xf>
    <xf numFmtId="0" fontId="22" fillId="0" borderId="33" xfId="0" applyFont="1" applyBorder="1" applyAlignment="1">
      <alignment wrapText="1"/>
    </xf>
    <xf numFmtId="0" fontId="0" fillId="0" borderId="33" xfId="0" applyFont="1" applyBorder="1" applyAlignment="1">
      <alignment wrapText="1"/>
    </xf>
    <xf numFmtId="0" fontId="0" fillId="0" borderId="0" xfId="0" applyFont="1" applyAlignment="1">
      <alignment wrapText="1"/>
    </xf>
    <xf numFmtId="0" fontId="14" fillId="0" borderId="0" xfId="0" applyFont="1" applyFill="1" applyBorder="1" applyAlignment="1">
      <alignment horizontal="left"/>
    </xf>
    <xf numFmtId="181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0" fillId="0" borderId="33" xfId="0" applyFont="1" applyBorder="1" applyAlignment="1">
      <alignment wrapText="1"/>
    </xf>
    <xf numFmtId="0" fontId="0" fillId="0" borderId="0" xfId="0" applyFont="1" applyAlignment="1">
      <alignment wrapText="1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35</xdr:row>
      <xdr:rowOff>133350</xdr:rowOff>
    </xdr:from>
    <xdr:to>
      <xdr:col>3</xdr:col>
      <xdr:colOff>371475</xdr:colOff>
      <xdr:row>41</xdr:row>
      <xdr:rowOff>47625</xdr:rowOff>
    </xdr:to>
    <xdr:pic>
      <xdr:nvPicPr>
        <xdr:cNvPr id="1" name="Picture 22" descr="D:\Documents and Settings\220028183\My Documents\My Pictures\GE_lockup_376_IaW_h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7934325"/>
          <a:ext cx="31718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990600</xdr:colOff>
      <xdr:row>2</xdr:row>
      <xdr:rowOff>123825</xdr:rowOff>
    </xdr:to>
    <xdr:pic>
      <xdr:nvPicPr>
        <xdr:cNvPr id="2" name="Bildobjekt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91850" y="295275"/>
          <a:ext cx="16192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1619250</xdr:colOff>
      <xdr:row>39</xdr:row>
      <xdr:rowOff>171450</xdr:rowOff>
    </xdr:to>
    <xdr:pic>
      <xdr:nvPicPr>
        <xdr:cNvPr id="3" name="Bildobjekt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67200" y="8181975"/>
          <a:ext cx="16192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35</xdr:row>
      <xdr:rowOff>133350</xdr:rowOff>
    </xdr:from>
    <xdr:to>
      <xdr:col>3</xdr:col>
      <xdr:colOff>371475</xdr:colOff>
      <xdr:row>41</xdr:row>
      <xdr:rowOff>47625</xdr:rowOff>
    </xdr:to>
    <xdr:pic>
      <xdr:nvPicPr>
        <xdr:cNvPr id="1" name="Picture 9" descr="D:\Documents and Settings\220028183\My Documents\My Pictures\GE_lockup_376_IaW_h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7886700"/>
          <a:ext cx="31718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990600</xdr:colOff>
      <xdr:row>2</xdr:row>
      <xdr:rowOff>133350</xdr:rowOff>
    </xdr:to>
    <xdr:pic>
      <xdr:nvPicPr>
        <xdr:cNvPr id="2" name="Bildobjekt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15650" y="295275"/>
          <a:ext cx="16192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1619250</xdr:colOff>
      <xdr:row>39</xdr:row>
      <xdr:rowOff>171450</xdr:rowOff>
    </xdr:to>
    <xdr:pic>
      <xdr:nvPicPr>
        <xdr:cNvPr id="3" name="Bildobjekt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0" y="8134350"/>
          <a:ext cx="16192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83"/>
  <sheetViews>
    <sheetView tabSelected="1" zoomScale="75" zoomScaleNormal="75" zoomScalePageLayoutView="0" workbookViewId="0" topLeftCell="A13">
      <selection activeCell="I40" sqref="I40"/>
    </sheetView>
  </sheetViews>
  <sheetFormatPr defaultColWidth="9.140625" defaultRowHeight="12.75"/>
  <cols>
    <col min="1" max="1" width="3.57421875" style="4" customWidth="1"/>
    <col min="2" max="2" width="33.8515625" style="4" bestFit="1" customWidth="1"/>
    <col min="3" max="3" width="8.140625" style="4" bestFit="1" customWidth="1"/>
    <col min="4" max="4" width="13.421875" style="1" bestFit="1" customWidth="1"/>
    <col min="5" max="5" width="2.57421875" style="1" customWidth="1"/>
    <col min="6" max="6" width="2.421875" style="1" customWidth="1"/>
    <col min="7" max="7" width="35.8515625" style="1" customWidth="1"/>
    <col min="8" max="8" width="14.140625" style="1" bestFit="1" customWidth="1"/>
    <col min="9" max="9" width="16.8515625" style="1" bestFit="1" customWidth="1"/>
    <col min="10" max="10" width="20.140625" style="1" customWidth="1"/>
    <col min="11" max="11" width="13.8515625" style="1" bestFit="1" customWidth="1"/>
    <col min="12" max="12" width="9.421875" style="1" bestFit="1" customWidth="1"/>
    <col min="13" max="13" width="28.140625" style="1" customWidth="1"/>
    <col min="14" max="14" width="17.28125" style="4" customWidth="1"/>
    <col min="15" max="15" width="12.00390625" style="4" customWidth="1"/>
    <col min="16" max="16" width="5.28125" style="4" bestFit="1" customWidth="1"/>
    <col min="17" max="17" width="4.8515625" style="4" bestFit="1" customWidth="1"/>
    <col min="18" max="18" width="9.8515625" style="4" customWidth="1"/>
    <col min="19" max="16384" width="9.140625" style="4" customWidth="1"/>
  </cols>
  <sheetData>
    <row r="1" ht="23.25">
      <c r="B1" s="79" t="s">
        <v>39</v>
      </c>
    </row>
    <row r="2" spans="2:10" ht="33.75">
      <c r="B2" s="109" t="s">
        <v>38</v>
      </c>
      <c r="C2" s="109"/>
      <c r="D2" s="109"/>
      <c r="E2" s="109"/>
      <c r="F2" s="109"/>
      <c r="G2" s="109"/>
      <c r="H2" s="109"/>
      <c r="I2" s="109"/>
      <c r="J2" s="109"/>
    </row>
    <row r="3" spans="2:11" ht="24.75" customHeight="1">
      <c r="B3" s="108" t="s">
        <v>46</v>
      </c>
      <c r="K3" s="27"/>
    </row>
    <row r="4" spans="2:11" ht="37.5" thickBot="1">
      <c r="B4" s="80"/>
      <c r="C4" s="80"/>
      <c r="D4" s="80"/>
      <c r="E4" s="80"/>
      <c r="F4" s="80"/>
      <c r="G4" s="80"/>
      <c r="H4" s="80"/>
      <c r="I4" s="80"/>
      <c r="J4" s="80"/>
      <c r="K4" s="27"/>
    </row>
    <row r="5" spans="2:10" ht="16.5" thickBot="1">
      <c r="B5" s="128" t="s">
        <v>41</v>
      </c>
      <c r="C5" s="129"/>
      <c r="D5" s="97">
        <f>((C12*6*D12)+(C13*5*D13)+(C14*4*D14)+(C15*3*D15)+(C16*2*D16))/C19</f>
        <v>146.57142857142858</v>
      </c>
      <c r="E5" s="15"/>
      <c r="F5" s="15"/>
      <c r="G5" s="52"/>
      <c r="H5" s="53" t="str">
        <f>B26</f>
        <v>FLU system</v>
      </c>
      <c r="I5" s="53" t="s">
        <v>10</v>
      </c>
      <c r="J5" s="54" t="s">
        <v>19</v>
      </c>
    </row>
    <row r="6" spans="2:13" ht="16.5" thickBot="1">
      <c r="B6" s="126" t="s">
        <v>15</v>
      </c>
      <c r="C6" s="127"/>
      <c r="D6" s="81">
        <v>42</v>
      </c>
      <c r="E6" s="15"/>
      <c r="F6" s="15"/>
      <c r="G6" s="18"/>
      <c r="H6" s="15"/>
      <c r="I6" s="15"/>
      <c r="J6" s="36"/>
      <c r="L6" s="4"/>
      <c r="M6" s="4"/>
    </row>
    <row r="7" spans="2:13" ht="15" thickBot="1">
      <c r="B7" s="1"/>
      <c r="C7" s="1"/>
      <c r="G7" s="18" t="s">
        <v>1</v>
      </c>
      <c r="H7" s="37">
        <f>C26</f>
        <v>64</v>
      </c>
      <c r="I7" s="37">
        <f>C27</f>
        <v>29</v>
      </c>
      <c r="J7" s="38"/>
      <c r="L7" s="4"/>
      <c r="M7" s="4"/>
    </row>
    <row r="8" spans="2:16" ht="18.75" thickBot="1">
      <c r="B8" s="130" t="s">
        <v>32</v>
      </c>
      <c r="C8" s="131"/>
      <c r="D8" s="132"/>
      <c r="G8" s="18" t="s">
        <v>17</v>
      </c>
      <c r="H8" s="39">
        <f>C20*C26*(C31*365)/1000*6/7</f>
        <v>4084.662857142857</v>
      </c>
      <c r="I8" s="39">
        <f>C19*C27*(C32*365)/1000*6/7</f>
        <v>1524.24</v>
      </c>
      <c r="J8" s="25"/>
      <c r="K8" s="96"/>
      <c r="L8" s="9"/>
      <c r="N8" s="7"/>
      <c r="O8" s="7"/>
      <c r="P8" s="7"/>
    </row>
    <row r="9" spans="2:20" ht="15">
      <c r="B9" s="16"/>
      <c r="C9" s="16"/>
      <c r="D9" s="16"/>
      <c r="E9" s="16"/>
      <c r="F9" s="16"/>
      <c r="G9" s="18" t="s">
        <v>18</v>
      </c>
      <c r="H9" s="83">
        <f>H8*C23</f>
        <v>367.6196571428571</v>
      </c>
      <c r="I9" s="84">
        <f>I8*C23</f>
        <v>137.1816</v>
      </c>
      <c r="J9" s="85">
        <f>H9-I9</f>
        <v>230.43805714285708</v>
      </c>
      <c r="K9" s="11"/>
      <c r="L9" s="9"/>
      <c r="M9" s="9"/>
      <c r="N9" s="9"/>
      <c r="O9" s="9"/>
      <c r="P9" s="9"/>
      <c r="Q9" s="6"/>
      <c r="R9" s="6"/>
      <c r="S9" s="6"/>
      <c r="T9" s="6"/>
    </row>
    <row r="10" spans="2:16" ht="15.75" thickBot="1">
      <c r="B10" s="16"/>
      <c r="C10" s="16"/>
      <c r="D10" s="15"/>
      <c r="E10" s="15"/>
      <c r="F10" s="42"/>
      <c r="G10" s="18" t="s">
        <v>20</v>
      </c>
      <c r="H10" s="43">
        <f>H8*(3.412)/7.49</f>
        <v>1860.730262826626</v>
      </c>
      <c r="I10" s="43">
        <f>I8*(3.412)/7.49</f>
        <v>694.353388518024</v>
      </c>
      <c r="J10" s="95"/>
      <c r="K10" s="29"/>
      <c r="L10" s="94"/>
      <c r="M10" s="29"/>
      <c r="N10" s="29"/>
      <c r="O10" s="29"/>
      <c r="P10" s="29"/>
    </row>
    <row r="11" spans="2:16" s="5" customFormat="1" ht="29.25" thickBot="1">
      <c r="B11" s="61" t="s">
        <v>42</v>
      </c>
      <c r="C11" s="98" t="s">
        <v>3</v>
      </c>
      <c r="D11" s="102" t="s">
        <v>45</v>
      </c>
      <c r="F11" s="44"/>
      <c r="G11" s="18" t="s">
        <v>21</v>
      </c>
      <c r="H11" s="84">
        <f>H10*C23</f>
        <v>167.46572365439633</v>
      </c>
      <c r="I11" s="84">
        <f>I10*C23</f>
        <v>62.491804966622155</v>
      </c>
      <c r="J11" s="86">
        <f>H11-I11</f>
        <v>104.97391868777417</v>
      </c>
      <c r="K11" s="30"/>
      <c r="L11" s="30"/>
      <c r="P11" s="30"/>
    </row>
    <row r="12" spans="2:16" ht="15">
      <c r="B12" s="59" t="s">
        <v>4</v>
      </c>
      <c r="C12" s="99">
        <v>0</v>
      </c>
      <c r="D12" s="103"/>
      <c r="F12" s="15"/>
      <c r="G12" s="74" t="s">
        <v>0</v>
      </c>
      <c r="H12" s="75"/>
      <c r="I12" s="75"/>
      <c r="J12" s="87">
        <f>J9+J11</f>
        <v>335.41197583063126</v>
      </c>
      <c r="K12" s="10"/>
      <c r="L12" s="13"/>
      <c r="P12" s="13"/>
    </row>
    <row r="13" spans="2:16" ht="15">
      <c r="B13" s="45" t="s">
        <v>5</v>
      </c>
      <c r="C13" s="100">
        <v>2</v>
      </c>
      <c r="D13" s="107">
        <v>144</v>
      </c>
      <c r="F13" s="15"/>
      <c r="G13" s="18"/>
      <c r="H13" s="40"/>
      <c r="I13" s="41"/>
      <c r="J13" s="25"/>
      <c r="K13" s="10"/>
      <c r="L13" s="13"/>
      <c r="P13" s="13"/>
    </row>
    <row r="14" spans="2:16" ht="15">
      <c r="B14" s="45" t="s">
        <v>6</v>
      </c>
      <c r="C14" s="100">
        <v>1</v>
      </c>
      <c r="D14" s="107">
        <v>153</v>
      </c>
      <c r="F14" s="15"/>
      <c r="G14" s="18" t="s">
        <v>22</v>
      </c>
      <c r="H14" s="88">
        <v>38</v>
      </c>
      <c r="I14" s="84">
        <v>1</v>
      </c>
      <c r="J14" s="89"/>
      <c r="K14" s="10"/>
      <c r="L14" s="13"/>
      <c r="P14" s="13"/>
    </row>
    <row r="15" spans="2:16" ht="15">
      <c r="B15" s="45" t="s">
        <v>7</v>
      </c>
      <c r="C15" s="100">
        <v>0</v>
      </c>
      <c r="D15" s="103"/>
      <c r="F15" s="15"/>
      <c r="G15" s="18" t="s">
        <v>23</v>
      </c>
      <c r="H15" s="90">
        <f>H14*C19</f>
        <v>532</v>
      </c>
      <c r="I15" s="84">
        <f>I14*C19</f>
        <v>14</v>
      </c>
      <c r="J15" s="89">
        <f>H15-I15</f>
        <v>518</v>
      </c>
      <c r="K15" s="10"/>
      <c r="L15" s="13"/>
      <c r="P15" s="13"/>
    </row>
    <row r="16" spans="2:16" ht="15.75" thickBot="1">
      <c r="B16" s="46" t="s">
        <v>8</v>
      </c>
      <c r="C16" s="101">
        <v>0</v>
      </c>
      <c r="D16" s="104"/>
      <c r="F16" s="15"/>
      <c r="G16" s="74" t="s">
        <v>35</v>
      </c>
      <c r="H16" s="76"/>
      <c r="I16" s="76"/>
      <c r="J16" s="105">
        <f>J14+J15</f>
        <v>518</v>
      </c>
      <c r="K16" s="10"/>
      <c r="L16" s="13"/>
      <c r="P16" s="13"/>
    </row>
    <row r="17" spans="2:16" ht="15">
      <c r="B17" s="112" t="s">
        <v>43</v>
      </c>
      <c r="C17" s="112"/>
      <c r="D17" s="16"/>
      <c r="E17" s="16"/>
      <c r="F17" s="15"/>
      <c r="G17" s="111" t="s">
        <v>36</v>
      </c>
      <c r="H17" s="112"/>
      <c r="I17" s="112"/>
      <c r="J17" s="113"/>
      <c r="K17" s="29"/>
      <c r="L17" s="29"/>
      <c r="P17" s="29"/>
    </row>
    <row r="18" spans="2:16" ht="15.75" thickBot="1">
      <c r="B18" s="16"/>
      <c r="C18" s="16"/>
      <c r="D18" s="15"/>
      <c r="E18" s="15"/>
      <c r="F18" s="15"/>
      <c r="G18" s="77" t="s">
        <v>11</v>
      </c>
      <c r="H18" s="78"/>
      <c r="I18" s="78"/>
      <c r="J18" s="106">
        <f>J12+J14+J15</f>
        <v>853.4119758306313</v>
      </c>
      <c r="K18" s="29"/>
      <c r="L18" s="29"/>
      <c r="P18" s="29"/>
    </row>
    <row r="19" spans="2:12" ht="15">
      <c r="B19" s="62" t="s">
        <v>2</v>
      </c>
      <c r="C19" s="63">
        <f>C13*5+C14*4+C15*3+C16*2+C12*6</f>
        <v>14</v>
      </c>
      <c r="D19" s="16"/>
      <c r="E19" s="16"/>
      <c r="F19" s="16"/>
      <c r="G19" s="16"/>
      <c r="H19" s="19"/>
      <c r="I19" s="19"/>
      <c r="J19" s="19"/>
      <c r="K19" s="9"/>
      <c r="L19" s="4"/>
    </row>
    <row r="20" spans="2:16" ht="15.75" thickBot="1">
      <c r="B20" s="56" t="s">
        <v>9</v>
      </c>
      <c r="C20" s="58">
        <f>C12*7+C13*6+C14*5+C15*4+C16*3</f>
        <v>17</v>
      </c>
      <c r="D20" s="16"/>
      <c r="E20" s="16"/>
      <c r="F20" s="16"/>
      <c r="K20" s="11"/>
      <c r="L20" s="9"/>
      <c r="P20" s="9"/>
    </row>
    <row r="21" spans="3:16" ht="16.5" thickBot="1">
      <c r="C21" s="15"/>
      <c r="E21" s="21"/>
      <c r="G21" s="55" t="s">
        <v>24</v>
      </c>
      <c r="H21" s="53"/>
      <c r="I21" s="53" t="s">
        <v>13</v>
      </c>
      <c r="J21" s="54" t="s">
        <v>14</v>
      </c>
      <c r="K21" s="11"/>
      <c r="L21" s="9"/>
      <c r="P21" s="9"/>
    </row>
    <row r="22" spans="2:16" ht="15">
      <c r="B22" s="62" t="s">
        <v>30</v>
      </c>
      <c r="C22" s="64">
        <v>100</v>
      </c>
      <c r="E22" s="21"/>
      <c r="G22" s="18"/>
      <c r="H22" s="16"/>
      <c r="I22" s="16"/>
      <c r="J22" s="25"/>
      <c r="K22" s="11"/>
      <c r="L22" s="9"/>
      <c r="P22" s="9"/>
    </row>
    <row r="23" spans="2:18" ht="15.75" thickBot="1">
      <c r="B23" s="56" t="s">
        <v>40</v>
      </c>
      <c r="C23" s="82">
        <v>0.09</v>
      </c>
      <c r="E23" s="47"/>
      <c r="G23" s="116" t="s">
        <v>0</v>
      </c>
      <c r="H23" s="117"/>
      <c r="I23" s="92">
        <f>J12</f>
        <v>335.41197583063126</v>
      </c>
      <c r="J23" s="86">
        <f>I23*C22</f>
        <v>33541.19758306313</v>
      </c>
      <c r="K23" s="11"/>
      <c r="L23" s="8"/>
      <c r="P23" s="9"/>
      <c r="Q23" s="6"/>
      <c r="R23" s="6"/>
    </row>
    <row r="24" spans="2:18" ht="15.75" thickBot="1">
      <c r="B24" s="16"/>
      <c r="C24" s="16"/>
      <c r="D24" s="48"/>
      <c r="E24" s="47"/>
      <c r="G24" s="28" t="s">
        <v>31</v>
      </c>
      <c r="H24" s="51"/>
      <c r="I24" s="92">
        <f>J16</f>
        <v>518</v>
      </c>
      <c r="J24" s="86">
        <f>I24*C22</f>
        <v>51800</v>
      </c>
      <c r="K24" s="11"/>
      <c r="L24" s="8"/>
      <c r="P24" s="9"/>
      <c r="Q24" s="6"/>
      <c r="R24" s="6"/>
    </row>
    <row r="25" spans="2:18" ht="15.75" thickBot="1">
      <c r="B25" s="60" t="s">
        <v>16</v>
      </c>
      <c r="C25" s="72"/>
      <c r="D25" s="48"/>
      <c r="E25" s="47"/>
      <c r="G25" s="74" t="s">
        <v>11</v>
      </c>
      <c r="H25" s="76"/>
      <c r="I25" s="93">
        <f>I23+I24</f>
        <v>853.4119758306313</v>
      </c>
      <c r="J25" s="87">
        <f>J23+J24</f>
        <v>85341.19758306313</v>
      </c>
      <c r="K25" s="10"/>
      <c r="L25" s="8"/>
      <c r="P25" s="9"/>
      <c r="Q25" s="6"/>
      <c r="R25" s="6"/>
    </row>
    <row r="26" spans="2:18" ht="15">
      <c r="B26" s="69" t="s">
        <v>12</v>
      </c>
      <c r="C26" s="64">
        <v>64</v>
      </c>
      <c r="D26" s="48"/>
      <c r="E26" s="47"/>
      <c r="G26" s="18"/>
      <c r="H26" s="16"/>
      <c r="I26" s="92"/>
      <c r="J26" s="86"/>
      <c r="K26" s="11"/>
      <c r="L26" s="8"/>
      <c r="P26" s="9"/>
      <c r="Q26" s="6"/>
      <c r="R26" s="6"/>
    </row>
    <row r="27" spans="2:18" ht="15.75" thickBot="1">
      <c r="B27" s="24" t="s">
        <v>10</v>
      </c>
      <c r="C27" s="58">
        <v>29</v>
      </c>
      <c r="G27" s="18" t="s">
        <v>27</v>
      </c>
      <c r="H27" s="16"/>
      <c r="I27" s="92">
        <f>D5*C19</f>
        <v>2052</v>
      </c>
      <c r="J27" s="86">
        <f>I27*C22</f>
        <v>205200</v>
      </c>
      <c r="K27" s="11"/>
      <c r="L27" s="8"/>
      <c r="P27" s="9"/>
      <c r="Q27" s="6"/>
      <c r="R27" s="6"/>
    </row>
    <row r="28" spans="2:18" ht="15">
      <c r="B28" s="49" t="s">
        <v>28</v>
      </c>
      <c r="C28" s="1"/>
      <c r="G28" s="18" t="s">
        <v>26</v>
      </c>
      <c r="H28" s="16"/>
      <c r="I28" s="92">
        <f>D6*C19</f>
        <v>588</v>
      </c>
      <c r="J28" s="86">
        <f>I28*C22</f>
        <v>58800</v>
      </c>
      <c r="K28" s="11"/>
      <c r="L28" s="8"/>
      <c r="P28" s="9"/>
      <c r="Q28" s="6"/>
      <c r="R28" s="6"/>
    </row>
    <row r="29" spans="2:18" ht="15">
      <c r="B29" s="1"/>
      <c r="C29" s="1"/>
      <c r="G29" s="74" t="s">
        <v>25</v>
      </c>
      <c r="H29" s="76"/>
      <c r="I29" s="93">
        <f>SUM(I27:I28)</f>
        <v>2640</v>
      </c>
      <c r="J29" s="87">
        <f>SUM(J27:J28)</f>
        <v>264000</v>
      </c>
      <c r="K29" s="11"/>
      <c r="L29" s="8"/>
      <c r="P29" s="9"/>
      <c r="Q29" s="6"/>
      <c r="R29" s="6"/>
    </row>
    <row r="30" spans="2:18" ht="15.75" thickBot="1">
      <c r="B30" s="57" t="s">
        <v>33</v>
      </c>
      <c r="C30" s="1"/>
      <c r="G30" s="18"/>
      <c r="H30" s="16"/>
      <c r="I30" s="16"/>
      <c r="J30" s="25"/>
      <c r="K30" s="11"/>
      <c r="L30" s="8"/>
      <c r="P30" s="9"/>
      <c r="Q30" s="6"/>
      <c r="R30" s="6"/>
    </row>
    <row r="31" spans="2:18" ht="15">
      <c r="B31" s="69" t="s">
        <v>12</v>
      </c>
      <c r="C31" s="71">
        <v>12</v>
      </c>
      <c r="G31" s="124" t="s">
        <v>37</v>
      </c>
      <c r="H31" s="119">
        <f>J29/J25</f>
        <v>3.093464908821406</v>
      </c>
      <c r="I31" s="120"/>
      <c r="J31" s="121"/>
      <c r="K31" s="11"/>
      <c r="L31" s="8"/>
      <c r="P31" s="9"/>
      <c r="Q31" s="6"/>
      <c r="R31" s="6"/>
    </row>
    <row r="32" spans="2:18" ht="15.75" thickBot="1">
      <c r="B32" s="24" t="s">
        <v>34</v>
      </c>
      <c r="C32" s="70">
        <v>12</v>
      </c>
      <c r="G32" s="125"/>
      <c r="H32" s="122"/>
      <c r="I32" s="122"/>
      <c r="J32" s="123"/>
      <c r="K32" s="11"/>
      <c r="L32" s="8"/>
      <c r="P32" s="9"/>
      <c r="Q32" s="6"/>
      <c r="R32" s="6"/>
    </row>
    <row r="33" spans="2:18" ht="15">
      <c r="B33" s="110" t="s">
        <v>29</v>
      </c>
      <c r="C33" s="110"/>
      <c r="D33" s="110"/>
      <c r="G33" s="133"/>
      <c r="H33" s="134"/>
      <c r="I33" s="134"/>
      <c r="J33" s="134"/>
      <c r="K33" s="8"/>
      <c r="L33" s="8"/>
      <c r="M33" s="8"/>
      <c r="N33" s="9"/>
      <c r="O33" s="9"/>
      <c r="P33" s="9"/>
      <c r="Q33" s="6"/>
      <c r="R33" s="6"/>
    </row>
    <row r="34" spans="2:18" ht="15">
      <c r="B34" s="7"/>
      <c r="F34" s="8"/>
      <c r="G34" s="135"/>
      <c r="H34" s="135"/>
      <c r="I34" s="135"/>
      <c r="J34" s="135"/>
      <c r="K34" s="8"/>
      <c r="L34" s="8"/>
      <c r="M34" s="8"/>
      <c r="N34" s="9"/>
      <c r="O34" s="9"/>
      <c r="P34" s="9"/>
      <c r="Q34" s="6"/>
      <c r="R34" s="6"/>
    </row>
    <row r="35" spans="2:18" ht="15">
      <c r="B35" s="7"/>
      <c r="F35" s="8"/>
      <c r="G35" s="73"/>
      <c r="H35" s="73"/>
      <c r="I35" s="73"/>
      <c r="J35" s="73"/>
      <c r="K35" s="8"/>
      <c r="L35" s="8"/>
      <c r="M35" s="8"/>
      <c r="N35" s="9"/>
      <c r="O35" s="9"/>
      <c r="P35" s="9"/>
      <c r="Q35" s="6"/>
      <c r="R35" s="6"/>
    </row>
    <row r="36" spans="2:18" ht="15">
      <c r="B36" s="7"/>
      <c r="F36" s="8"/>
      <c r="G36" s="2"/>
      <c r="H36" s="33"/>
      <c r="I36" s="3"/>
      <c r="J36" s="8"/>
      <c r="K36" s="8"/>
      <c r="L36" s="8"/>
      <c r="M36" s="8"/>
      <c r="N36" s="9"/>
      <c r="O36" s="9"/>
      <c r="P36" s="9"/>
      <c r="Q36" s="6"/>
      <c r="R36" s="6"/>
    </row>
    <row r="37" spans="2:18" ht="15">
      <c r="B37" s="7"/>
      <c r="F37" s="8"/>
      <c r="G37" s="8"/>
      <c r="H37" s="8"/>
      <c r="I37" s="8"/>
      <c r="J37" s="8"/>
      <c r="K37" s="8"/>
      <c r="L37" s="8"/>
      <c r="M37" s="8"/>
      <c r="N37" s="9"/>
      <c r="O37" s="9"/>
      <c r="P37" s="9"/>
      <c r="Q37" s="6"/>
      <c r="R37" s="6"/>
    </row>
    <row r="38" spans="2:18" ht="15">
      <c r="B38" s="7"/>
      <c r="F38" s="8"/>
      <c r="G38" s="8"/>
      <c r="H38" s="8"/>
      <c r="I38" s="8"/>
      <c r="J38" s="8"/>
      <c r="K38" s="8"/>
      <c r="L38" s="8"/>
      <c r="M38" s="8"/>
      <c r="N38" s="9"/>
      <c r="O38" s="9"/>
      <c r="P38" s="9"/>
      <c r="Q38" s="6"/>
      <c r="R38" s="6"/>
    </row>
    <row r="39" spans="2:18" ht="15">
      <c r="B39" s="7"/>
      <c r="F39" s="8"/>
      <c r="G39" s="8"/>
      <c r="H39" s="8"/>
      <c r="I39" s="8"/>
      <c r="J39" s="8"/>
      <c r="K39" s="8"/>
      <c r="L39" s="8"/>
      <c r="M39" s="8"/>
      <c r="N39" s="9"/>
      <c r="O39" s="9"/>
      <c r="P39" s="9"/>
      <c r="Q39" s="6"/>
      <c r="R39" s="6"/>
    </row>
    <row r="40" spans="2:18" ht="20.25">
      <c r="B40" s="7"/>
      <c r="F40" s="8"/>
      <c r="G40" s="34"/>
      <c r="H40" s="13"/>
      <c r="I40" s="11"/>
      <c r="J40" s="8"/>
      <c r="K40" s="8"/>
      <c r="L40" s="8"/>
      <c r="M40" s="8"/>
      <c r="N40" s="9"/>
      <c r="O40" s="9"/>
      <c r="P40" s="9"/>
      <c r="Q40" s="6"/>
      <c r="R40" s="6"/>
    </row>
    <row r="41" spans="2:18" ht="15">
      <c r="B41" s="7"/>
      <c r="F41" s="8"/>
      <c r="G41" s="13"/>
      <c r="H41" s="10"/>
      <c r="I41" s="11"/>
      <c r="J41" s="8"/>
      <c r="K41" s="8"/>
      <c r="L41" s="8"/>
      <c r="M41" s="8"/>
      <c r="N41" s="9"/>
      <c r="O41" s="9"/>
      <c r="P41" s="9"/>
      <c r="Q41" s="6"/>
      <c r="R41" s="6"/>
    </row>
    <row r="42" spans="2:18" ht="15">
      <c r="B42" s="13"/>
      <c r="C42" s="22"/>
      <c r="D42" s="15"/>
      <c r="E42" s="15"/>
      <c r="F42" s="10"/>
      <c r="G42" s="13"/>
      <c r="H42" s="10"/>
      <c r="I42" s="10"/>
      <c r="J42" s="10"/>
      <c r="K42" s="10"/>
      <c r="L42" s="10"/>
      <c r="M42" s="10"/>
      <c r="N42" s="9"/>
      <c r="O42" s="9"/>
      <c r="P42" s="9"/>
      <c r="Q42" s="6"/>
      <c r="R42" s="6"/>
    </row>
    <row r="43" spans="2:18" ht="15">
      <c r="B43" s="13"/>
      <c r="C43" s="13"/>
      <c r="D43" s="118"/>
      <c r="E43" s="118"/>
      <c r="F43" s="17"/>
      <c r="G43" s="23"/>
      <c r="H43" s="14"/>
      <c r="I43" s="17"/>
      <c r="J43" s="17"/>
      <c r="K43" s="17"/>
      <c r="L43" s="10"/>
      <c r="M43" s="10"/>
      <c r="N43" s="9"/>
      <c r="O43" s="9"/>
      <c r="P43" s="9"/>
      <c r="Q43" s="6"/>
      <c r="R43" s="6"/>
    </row>
    <row r="44" spans="2:18" ht="15">
      <c r="B44" s="22"/>
      <c r="C44" s="22"/>
      <c r="D44" s="22"/>
      <c r="E44" s="10"/>
      <c r="F44" s="10"/>
      <c r="G44" s="115"/>
      <c r="H44" s="114"/>
      <c r="I44" s="26"/>
      <c r="J44" s="26"/>
      <c r="K44" s="10"/>
      <c r="L44" s="10"/>
      <c r="M44" s="10"/>
      <c r="N44" s="9"/>
      <c r="O44" s="9"/>
      <c r="P44" s="9"/>
      <c r="Q44" s="6"/>
      <c r="R44" s="6"/>
    </row>
    <row r="45" spans="2:18" ht="15">
      <c r="B45" s="22"/>
      <c r="C45" s="22"/>
      <c r="D45" s="22"/>
      <c r="E45" s="10"/>
      <c r="F45" s="10"/>
      <c r="G45" s="115"/>
      <c r="H45" s="114"/>
      <c r="I45" s="26"/>
      <c r="J45" s="26"/>
      <c r="K45" s="10"/>
      <c r="L45" s="10"/>
      <c r="M45" s="10"/>
      <c r="N45" s="9"/>
      <c r="O45" s="9"/>
      <c r="P45" s="9"/>
      <c r="Q45" s="6"/>
      <c r="R45" s="6"/>
    </row>
    <row r="46" spans="2:18" ht="15">
      <c r="B46" s="22"/>
      <c r="C46" s="22"/>
      <c r="D46" s="22"/>
      <c r="E46" s="10"/>
      <c r="F46" s="10"/>
      <c r="G46" s="23"/>
      <c r="H46" s="14"/>
      <c r="I46" s="26"/>
      <c r="J46" s="26"/>
      <c r="K46" s="10"/>
      <c r="L46" s="10"/>
      <c r="M46" s="10"/>
      <c r="N46" s="9"/>
      <c r="O46" s="9"/>
      <c r="P46" s="9"/>
      <c r="Q46" s="6"/>
      <c r="R46" s="6"/>
    </row>
    <row r="47" spans="2:18" ht="15">
      <c r="B47" s="13"/>
      <c r="C47" s="22"/>
      <c r="D47" s="15"/>
      <c r="E47" s="15"/>
      <c r="F47" s="10"/>
      <c r="G47" s="118"/>
      <c r="H47" s="114"/>
      <c r="I47" s="10"/>
      <c r="J47" s="10"/>
      <c r="K47" s="10"/>
      <c r="L47" s="10"/>
      <c r="M47" s="10"/>
      <c r="N47" s="9"/>
      <c r="O47" s="9"/>
      <c r="P47" s="9"/>
      <c r="Q47" s="6"/>
      <c r="R47" s="6"/>
    </row>
    <row r="48" spans="2:18" ht="15">
      <c r="B48" s="50"/>
      <c r="C48" s="20"/>
      <c r="D48" s="21"/>
      <c r="E48" s="21"/>
      <c r="F48" s="12"/>
      <c r="G48" s="118"/>
      <c r="H48" s="114"/>
      <c r="I48" s="10"/>
      <c r="J48" s="12"/>
      <c r="K48" s="12"/>
      <c r="L48" s="12"/>
      <c r="M48" s="12"/>
      <c r="N48" s="9"/>
      <c r="O48" s="9"/>
      <c r="P48" s="9"/>
      <c r="Q48" s="6"/>
      <c r="R48" s="6"/>
    </row>
    <row r="49" spans="2:18" ht="15">
      <c r="B49" s="7"/>
      <c r="F49" s="8"/>
      <c r="G49" s="13"/>
      <c r="H49" s="10"/>
      <c r="I49" s="11"/>
      <c r="J49" s="8"/>
      <c r="K49" s="8"/>
      <c r="L49" s="8"/>
      <c r="M49" s="8"/>
      <c r="N49" s="9"/>
      <c r="O49" s="9"/>
      <c r="P49" s="9"/>
      <c r="Q49" s="6"/>
      <c r="R49" s="6"/>
    </row>
    <row r="50" spans="2:18" ht="15">
      <c r="B50" s="7"/>
      <c r="C50" s="7"/>
      <c r="D50" s="32"/>
      <c r="E50" s="31"/>
      <c r="F50" s="8"/>
      <c r="G50" s="118"/>
      <c r="H50" s="118"/>
      <c r="I50" s="11"/>
      <c r="J50" s="8"/>
      <c r="K50" s="8"/>
      <c r="L50" s="8"/>
      <c r="M50" s="8"/>
      <c r="N50" s="9"/>
      <c r="O50" s="9"/>
      <c r="P50" s="9"/>
      <c r="Q50" s="6"/>
      <c r="R50" s="6"/>
    </row>
    <row r="51" spans="2:18" ht="15">
      <c r="B51" s="7"/>
      <c r="C51" s="7"/>
      <c r="D51" s="32"/>
      <c r="E51" s="31"/>
      <c r="F51" s="8"/>
      <c r="G51" s="118"/>
      <c r="H51" s="118"/>
      <c r="I51" s="11"/>
      <c r="J51" s="8"/>
      <c r="K51" s="8"/>
      <c r="L51" s="8"/>
      <c r="M51" s="8"/>
      <c r="N51" s="9"/>
      <c r="O51" s="9"/>
      <c r="P51" s="9"/>
      <c r="Q51" s="6"/>
      <c r="R51" s="6"/>
    </row>
    <row r="52" spans="2:18" ht="15">
      <c r="B52" s="7"/>
      <c r="C52" s="7"/>
      <c r="D52" s="32"/>
      <c r="E52" s="31"/>
      <c r="F52" s="8"/>
      <c r="G52" s="13"/>
      <c r="H52" s="35"/>
      <c r="I52" s="11"/>
      <c r="J52" s="8"/>
      <c r="K52" s="8"/>
      <c r="L52" s="8"/>
      <c r="M52" s="8"/>
      <c r="N52" s="9"/>
      <c r="O52" s="9"/>
      <c r="P52" s="9"/>
      <c r="Q52" s="6"/>
      <c r="R52" s="6"/>
    </row>
    <row r="53" spans="2:18" ht="15">
      <c r="B53" s="7"/>
      <c r="C53" s="7"/>
      <c r="D53" s="32"/>
      <c r="E53" s="31"/>
      <c r="F53" s="8"/>
      <c r="G53" s="13"/>
      <c r="H53" s="35"/>
      <c r="I53" s="11"/>
      <c r="J53" s="8"/>
      <c r="K53" s="8"/>
      <c r="L53" s="8"/>
      <c r="M53" s="8"/>
      <c r="N53" s="9"/>
      <c r="O53" s="9"/>
      <c r="P53" s="9"/>
      <c r="Q53" s="6"/>
      <c r="R53" s="6"/>
    </row>
    <row r="54" spans="2:18" ht="15">
      <c r="B54" s="7"/>
      <c r="C54" s="7"/>
      <c r="D54" s="32"/>
      <c r="E54" s="31"/>
      <c r="F54" s="8"/>
      <c r="G54" s="13"/>
      <c r="H54" s="14"/>
      <c r="I54" s="11"/>
      <c r="J54" s="8"/>
      <c r="K54" s="8"/>
      <c r="L54" s="8"/>
      <c r="M54" s="8"/>
      <c r="N54" s="9"/>
      <c r="O54" s="9"/>
      <c r="P54" s="9"/>
      <c r="Q54" s="6"/>
      <c r="R54" s="6"/>
    </row>
    <row r="55" spans="2:18" ht="15">
      <c r="B55" s="7"/>
      <c r="C55" s="7"/>
      <c r="D55" s="32"/>
      <c r="E55" s="31"/>
      <c r="F55" s="8"/>
      <c r="G55" s="13"/>
      <c r="H55" s="14"/>
      <c r="I55" s="11"/>
      <c r="J55" s="8"/>
      <c r="K55" s="8"/>
      <c r="L55" s="8"/>
      <c r="M55" s="8"/>
      <c r="N55" s="9"/>
      <c r="O55" s="9"/>
      <c r="P55" s="9"/>
      <c r="Q55" s="6"/>
      <c r="R55" s="6"/>
    </row>
    <row r="56" spans="2:18" ht="15">
      <c r="B56" s="7"/>
      <c r="C56" s="7"/>
      <c r="D56" s="32"/>
      <c r="E56" s="31"/>
      <c r="F56" s="8"/>
      <c r="G56" s="13"/>
      <c r="H56" s="14"/>
      <c r="I56" s="11"/>
      <c r="J56" s="8"/>
      <c r="K56" s="8"/>
      <c r="L56" s="8"/>
      <c r="M56" s="8"/>
      <c r="N56" s="9"/>
      <c r="O56" s="9"/>
      <c r="P56" s="9"/>
      <c r="Q56" s="6"/>
      <c r="R56" s="6"/>
    </row>
    <row r="57" spans="2:18" ht="15">
      <c r="B57" s="7"/>
      <c r="C57" s="7"/>
      <c r="D57" s="32"/>
      <c r="E57" s="31"/>
      <c r="F57" s="8"/>
      <c r="G57" s="118"/>
      <c r="H57" s="114"/>
      <c r="I57" s="11"/>
      <c r="J57" s="8"/>
      <c r="K57" s="8"/>
      <c r="L57" s="8"/>
      <c r="M57" s="8"/>
      <c r="N57" s="9"/>
      <c r="O57" s="9"/>
      <c r="P57" s="9"/>
      <c r="Q57" s="6"/>
      <c r="R57" s="6"/>
    </row>
    <row r="58" spans="2:18" ht="15">
      <c r="B58" s="7"/>
      <c r="C58" s="7"/>
      <c r="D58" s="32"/>
      <c r="E58" s="31"/>
      <c r="F58" s="8"/>
      <c r="G58" s="118"/>
      <c r="H58" s="114"/>
      <c r="I58" s="11"/>
      <c r="J58" s="8"/>
      <c r="K58" s="8"/>
      <c r="L58" s="8"/>
      <c r="M58" s="8"/>
      <c r="N58" s="9"/>
      <c r="O58" s="9"/>
      <c r="P58" s="9"/>
      <c r="Q58" s="6"/>
      <c r="R58" s="6"/>
    </row>
    <row r="59" spans="2:18" ht="15">
      <c r="B59" s="7"/>
      <c r="C59" s="7"/>
      <c r="D59" s="32"/>
      <c r="E59" s="31"/>
      <c r="F59" s="8"/>
      <c r="G59" s="13"/>
      <c r="H59" s="13"/>
      <c r="I59" s="11"/>
      <c r="J59" s="8"/>
      <c r="K59" s="8"/>
      <c r="L59" s="8"/>
      <c r="M59" s="8"/>
      <c r="N59" s="9"/>
      <c r="O59" s="9"/>
      <c r="P59" s="9"/>
      <c r="Q59" s="6"/>
      <c r="R59" s="6"/>
    </row>
    <row r="60" spans="2:18" ht="15">
      <c r="B60" s="7"/>
      <c r="C60" s="7"/>
      <c r="D60" s="32"/>
      <c r="E60" s="31"/>
      <c r="F60" s="8"/>
      <c r="G60" s="136"/>
      <c r="H60" s="137"/>
      <c r="I60" s="11"/>
      <c r="J60" s="8"/>
      <c r="K60" s="8"/>
      <c r="L60" s="8"/>
      <c r="M60" s="8"/>
      <c r="N60" s="9"/>
      <c r="O60" s="9"/>
      <c r="P60" s="9"/>
      <c r="Q60" s="6"/>
      <c r="R60" s="6"/>
    </row>
    <row r="61" spans="2:18" ht="15">
      <c r="B61" s="7"/>
      <c r="C61" s="7"/>
      <c r="D61" s="32"/>
      <c r="E61" s="31"/>
      <c r="F61" s="8"/>
      <c r="G61" s="136"/>
      <c r="H61" s="137"/>
      <c r="I61" s="11"/>
      <c r="J61" s="8"/>
      <c r="K61" s="8"/>
      <c r="L61" s="8"/>
      <c r="M61" s="8"/>
      <c r="N61" s="9"/>
      <c r="O61" s="9"/>
      <c r="P61" s="9"/>
      <c r="Q61" s="6"/>
      <c r="R61" s="6"/>
    </row>
    <row r="62" spans="2:18" ht="15">
      <c r="B62" s="7"/>
      <c r="C62" s="7"/>
      <c r="D62" s="32"/>
      <c r="E62" s="31"/>
      <c r="F62" s="8"/>
      <c r="G62" s="136"/>
      <c r="H62" s="138"/>
      <c r="I62" s="11"/>
      <c r="J62" s="8"/>
      <c r="K62" s="8"/>
      <c r="L62" s="8"/>
      <c r="M62" s="8"/>
      <c r="N62" s="9"/>
      <c r="O62" s="9"/>
      <c r="P62" s="9"/>
      <c r="Q62" s="6"/>
      <c r="R62" s="6"/>
    </row>
    <row r="63" spans="2:18" ht="15">
      <c r="B63" s="7"/>
      <c r="C63" s="7"/>
      <c r="D63" s="32"/>
      <c r="E63" s="31"/>
      <c r="F63" s="8"/>
      <c r="G63" s="136"/>
      <c r="H63" s="138"/>
      <c r="I63" s="11"/>
      <c r="J63" s="8"/>
      <c r="K63" s="8"/>
      <c r="L63" s="8"/>
      <c r="M63" s="8"/>
      <c r="N63" s="9"/>
      <c r="O63" s="9"/>
      <c r="P63" s="9"/>
      <c r="Q63" s="6"/>
      <c r="R63" s="6"/>
    </row>
    <row r="64" spans="2:18" ht="15">
      <c r="B64" s="7"/>
      <c r="C64" s="7"/>
      <c r="D64" s="32"/>
      <c r="E64" s="31"/>
      <c r="F64" s="8"/>
      <c r="G64" s="136"/>
      <c r="H64" s="138"/>
      <c r="I64" s="11"/>
      <c r="J64" s="8"/>
      <c r="K64" s="8"/>
      <c r="L64" s="8"/>
      <c r="M64" s="8"/>
      <c r="N64" s="9"/>
      <c r="O64" s="9"/>
      <c r="P64" s="9"/>
      <c r="Q64" s="6"/>
      <c r="R64" s="6"/>
    </row>
    <row r="65" spans="2:18" ht="15">
      <c r="B65" s="7"/>
      <c r="C65" s="7"/>
      <c r="D65" s="32"/>
      <c r="E65" s="31"/>
      <c r="F65" s="8"/>
      <c r="G65" s="12"/>
      <c r="H65" s="12"/>
      <c r="I65" s="8"/>
      <c r="J65" s="8"/>
      <c r="K65" s="8"/>
      <c r="L65" s="8"/>
      <c r="M65" s="8"/>
      <c r="N65" s="9"/>
      <c r="O65" s="9"/>
      <c r="P65" s="9"/>
      <c r="Q65" s="6"/>
      <c r="R65" s="6"/>
    </row>
    <row r="66" spans="2:18" ht="15">
      <c r="B66" s="7"/>
      <c r="C66" s="7"/>
      <c r="D66" s="32"/>
      <c r="E66" s="31"/>
      <c r="F66" s="8"/>
      <c r="G66" s="8"/>
      <c r="H66" s="8"/>
      <c r="I66" s="8"/>
      <c r="J66" s="8"/>
      <c r="K66" s="8"/>
      <c r="L66" s="8"/>
      <c r="M66" s="8"/>
      <c r="N66" s="9"/>
      <c r="O66" s="9"/>
      <c r="P66" s="9"/>
      <c r="Q66" s="6"/>
      <c r="R66" s="6"/>
    </row>
    <row r="67" spans="2:18" ht="15">
      <c r="B67" s="7"/>
      <c r="C67" s="7"/>
      <c r="D67" s="32"/>
      <c r="E67" s="31"/>
      <c r="F67" s="8"/>
      <c r="G67" s="8"/>
      <c r="H67" s="8"/>
      <c r="I67" s="8"/>
      <c r="J67" s="8"/>
      <c r="K67" s="8"/>
      <c r="L67" s="8"/>
      <c r="M67" s="8"/>
      <c r="N67" s="9"/>
      <c r="O67" s="9"/>
      <c r="P67" s="9"/>
      <c r="Q67" s="6"/>
      <c r="R67" s="6"/>
    </row>
    <row r="68" spans="2:18" ht="15">
      <c r="B68" s="7"/>
      <c r="C68" s="7"/>
      <c r="D68" s="32"/>
      <c r="E68" s="31"/>
      <c r="F68" s="8"/>
      <c r="G68" s="8"/>
      <c r="H68" s="8"/>
      <c r="I68" s="8"/>
      <c r="J68" s="8"/>
      <c r="K68" s="8"/>
      <c r="L68" s="8"/>
      <c r="M68" s="8"/>
      <c r="N68" s="9"/>
      <c r="O68" s="9"/>
      <c r="P68" s="9"/>
      <c r="Q68" s="6"/>
      <c r="R68" s="6"/>
    </row>
    <row r="69" spans="2:18" ht="15">
      <c r="B69" s="7"/>
      <c r="C69" s="7"/>
      <c r="D69" s="32"/>
      <c r="E69" s="31"/>
      <c r="F69" s="8"/>
      <c r="G69" s="4"/>
      <c r="H69" s="4"/>
      <c r="I69" s="4"/>
      <c r="J69" s="4"/>
      <c r="K69" s="8"/>
      <c r="L69" s="8"/>
      <c r="M69" s="8"/>
      <c r="N69" s="9"/>
      <c r="O69" s="9"/>
      <c r="P69" s="9"/>
      <c r="Q69" s="6"/>
      <c r="R69" s="6"/>
    </row>
    <row r="70" spans="6:18" ht="15">
      <c r="F70" s="8"/>
      <c r="G70" s="4"/>
      <c r="H70" s="4"/>
      <c r="I70" s="4"/>
      <c r="J70" s="4"/>
      <c r="K70" s="8"/>
      <c r="L70" s="8"/>
      <c r="M70" s="8"/>
      <c r="N70" s="9"/>
      <c r="O70" s="9"/>
      <c r="P70" s="9"/>
      <c r="Q70" s="6"/>
      <c r="R70" s="6"/>
    </row>
    <row r="71" spans="6:18" ht="15">
      <c r="F71" s="8"/>
      <c r="G71" s="4"/>
      <c r="H71" s="4"/>
      <c r="I71" s="4"/>
      <c r="J71" s="4"/>
      <c r="K71" s="8"/>
      <c r="L71" s="8"/>
      <c r="M71" s="8"/>
      <c r="N71" s="9"/>
      <c r="O71" s="9"/>
      <c r="P71" s="9"/>
      <c r="Q71" s="6"/>
      <c r="R71" s="6"/>
    </row>
    <row r="72" spans="6:16" ht="15">
      <c r="F72" s="4"/>
      <c r="G72" s="4"/>
      <c r="H72" s="4"/>
      <c r="I72" s="4"/>
      <c r="J72" s="4"/>
      <c r="K72" s="4"/>
      <c r="L72" s="8"/>
      <c r="M72" s="8"/>
      <c r="N72" s="7"/>
      <c r="O72" s="7"/>
      <c r="P72" s="7"/>
    </row>
    <row r="73" spans="6:16" ht="15">
      <c r="F73" s="4"/>
      <c r="G73" s="4"/>
      <c r="H73" s="4"/>
      <c r="I73" s="4"/>
      <c r="J73" s="4"/>
      <c r="K73" s="4"/>
      <c r="L73" s="8"/>
      <c r="M73" s="8"/>
      <c r="N73" s="7"/>
      <c r="O73" s="7"/>
      <c r="P73" s="7"/>
    </row>
    <row r="74" spans="6:16" ht="15">
      <c r="F74" s="8"/>
      <c r="G74" s="4"/>
      <c r="H74" s="4"/>
      <c r="I74" s="4"/>
      <c r="J74" s="4"/>
      <c r="K74" s="8"/>
      <c r="L74" s="8"/>
      <c r="M74" s="8"/>
      <c r="N74" s="7"/>
      <c r="O74" s="7"/>
      <c r="P74" s="7"/>
    </row>
    <row r="75" spans="6:16" ht="15">
      <c r="F75" s="12"/>
      <c r="G75" s="4"/>
      <c r="H75" s="4"/>
      <c r="I75" s="4"/>
      <c r="J75" s="4"/>
      <c r="K75" s="8"/>
      <c r="L75" s="8"/>
      <c r="M75" s="8"/>
      <c r="N75" s="7"/>
      <c r="O75" s="7"/>
      <c r="P75" s="7"/>
    </row>
    <row r="76" spans="7:10" ht="14.25">
      <c r="G76" s="4"/>
      <c r="H76" s="4"/>
      <c r="I76" s="4"/>
      <c r="J76" s="4"/>
    </row>
    <row r="77" spans="7:10" ht="14.25">
      <c r="G77" s="4"/>
      <c r="H77" s="4"/>
      <c r="I77" s="4"/>
      <c r="J77" s="4"/>
    </row>
    <row r="78" spans="7:10" ht="14.25">
      <c r="G78" s="4"/>
      <c r="H78" s="4"/>
      <c r="I78" s="4"/>
      <c r="J78" s="4"/>
    </row>
    <row r="79" spans="7:10" ht="14.25">
      <c r="G79" s="4"/>
      <c r="H79" s="4"/>
      <c r="I79" s="4"/>
      <c r="J79" s="4"/>
    </row>
    <row r="80" spans="7:10" ht="14.25">
      <c r="G80" s="4"/>
      <c r="H80" s="4"/>
      <c r="I80" s="4"/>
      <c r="J80" s="4"/>
    </row>
    <row r="81" spans="7:10" ht="14.25">
      <c r="G81" s="4"/>
      <c r="H81" s="4"/>
      <c r="I81" s="4"/>
      <c r="J81" s="4"/>
    </row>
    <row r="82" spans="7:10" ht="14.25">
      <c r="G82" s="4"/>
      <c r="H82" s="4"/>
      <c r="I82" s="4"/>
      <c r="J82" s="4"/>
    </row>
    <row r="83" spans="7:10" ht="14.25">
      <c r="G83" s="4"/>
      <c r="H83" s="4"/>
      <c r="I83" s="4"/>
      <c r="J83" s="4"/>
    </row>
  </sheetData>
  <sheetProtection/>
  <mergeCells count="24">
    <mergeCell ref="G62:G64"/>
    <mergeCell ref="H62:H64"/>
    <mergeCell ref="H50:H51"/>
    <mergeCell ref="G57:G58"/>
    <mergeCell ref="H57:H58"/>
    <mergeCell ref="G50:G51"/>
    <mergeCell ref="G60:G61"/>
    <mergeCell ref="H60:H61"/>
    <mergeCell ref="B6:C6"/>
    <mergeCell ref="B5:C5"/>
    <mergeCell ref="B8:D8"/>
    <mergeCell ref="H47:H48"/>
    <mergeCell ref="G47:G48"/>
    <mergeCell ref="G33:J34"/>
    <mergeCell ref="B2:J2"/>
    <mergeCell ref="B33:D33"/>
    <mergeCell ref="G17:J17"/>
    <mergeCell ref="H44:H45"/>
    <mergeCell ref="G44:G45"/>
    <mergeCell ref="G23:H23"/>
    <mergeCell ref="D43:E43"/>
    <mergeCell ref="B17:C17"/>
    <mergeCell ref="H31:J32"/>
    <mergeCell ref="G31:G32"/>
  </mergeCells>
  <printOptions horizontalCentered="1"/>
  <pageMargins left="0.75" right="0.75" top="0.75" bottom="0.75" header="0.5" footer="0.5"/>
  <pageSetup fitToHeight="1" fitToWidth="1" horizontalDpi="600" verticalDpi="600" orientation="landscape" paperSize="123" scale="7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83"/>
  <sheetViews>
    <sheetView zoomScale="75" zoomScaleNormal="75" zoomScalePageLayoutView="0" workbookViewId="0" topLeftCell="A16">
      <selection activeCell="H40" sqref="H40"/>
    </sheetView>
  </sheetViews>
  <sheetFormatPr defaultColWidth="9.140625" defaultRowHeight="12.75"/>
  <cols>
    <col min="1" max="1" width="3.57421875" style="4" customWidth="1"/>
    <col min="2" max="2" width="33.8515625" style="4" bestFit="1" customWidth="1"/>
    <col min="3" max="3" width="8.140625" style="4" bestFit="1" customWidth="1"/>
    <col min="4" max="4" width="13.421875" style="1" bestFit="1" customWidth="1"/>
    <col min="5" max="5" width="1.8515625" style="1" customWidth="1"/>
    <col min="6" max="6" width="2.00390625" style="1" customWidth="1"/>
    <col min="7" max="7" width="35.8515625" style="1" customWidth="1"/>
    <col min="8" max="8" width="14.140625" style="1" bestFit="1" customWidth="1"/>
    <col min="9" max="9" width="16.8515625" style="1" bestFit="1" customWidth="1"/>
    <col min="10" max="10" width="20.140625" style="1" customWidth="1"/>
    <col min="11" max="11" width="13.8515625" style="1" bestFit="1" customWidth="1"/>
    <col min="12" max="12" width="9.421875" style="1" bestFit="1" customWidth="1"/>
    <col min="13" max="13" width="28.140625" style="1" customWidth="1"/>
    <col min="14" max="14" width="17.28125" style="4" customWidth="1"/>
    <col min="15" max="15" width="12.00390625" style="4" customWidth="1"/>
    <col min="16" max="16" width="5.28125" style="4" bestFit="1" customWidth="1"/>
    <col min="17" max="17" width="4.8515625" style="4" bestFit="1" customWidth="1"/>
    <col min="18" max="18" width="9.8515625" style="4" customWidth="1"/>
    <col min="19" max="16384" width="9.140625" style="4" customWidth="1"/>
  </cols>
  <sheetData>
    <row r="1" ht="23.25">
      <c r="B1" s="79" t="s">
        <v>39</v>
      </c>
    </row>
    <row r="2" spans="2:10" ht="33.75">
      <c r="B2" s="109" t="s">
        <v>38</v>
      </c>
      <c r="C2" s="109"/>
      <c r="D2" s="109"/>
      <c r="E2" s="109"/>
      <c r="F2" s="109"/>
      <c r="G2" s="109"/>
      <c r="H2" s="109"/>
      <c r="I2" s="109"/>
      <c r="J2" s="109"/>
    </row>
    <row r="3" spans="2:11" ht="36.75">
      <c r="B3" s="108" t="s">
        <v>47</v>
      </c>
      <c r="K3" s="27"/>
    </row>
    <row r="4" spans="2:11" ht="21.75" customHeight="1" thickBot="1">
      <c r="B4" s="80"/>
      <c r="C4" s="80"/>
      <c r="D4" s="80"/>
      <c r="E4" s="80"/>
      <c r="F4" s="80"/>
      <c r="G4" s="80"/>
      <c r="H4" s="80"/>
      <c r="I4" s="80"/>
      <c r="J4" s="80"/>
      <c r="K4" s="27"/>
    </row>
    <row r="5" spans="2:10" ht="16.5" thickBot="1">
      <c r="B5" s="128" t="s">
        <v>41</v>
      </c>
      <c r="C5" s="129"/>
      <c r="D5" s="97">
        <f>((D12*C12*6)+(D13*C13*5)+(D14*C14*4)+(D15*C15*3)+(D16*C16*2))/C19</f>
        <v>0</v>
      </c>
      <c r="E5" s="15"/>
      <c r="F5" s="15"/>
      <c r="G5" s="52"/>
      <c r="H5" s="53" t="str">
        <f>B26</f>
        <v>FLU system</v>
      </c>
      <c r="I5" s="53" t="s">
        <v>10</v>
      </c>
      <c r="J5" s="54" t="s">
        <v>19</v>
      </c>
    </row>
    <row r="6" spans="2:13" ht="16.5" thickBot="1">
      <c r="B6" s="126" t="s">
        <v>15</v>
      </c>
      <c r="C6" s="127"/>
      <c r="D6" s="81">
        <v>40</v>
      </c>
      <c r="E6" s="15"/>
      <c r="F6" s="15"/>
      <c r="G6" s="18"/>
      <c r="H6" s="15"/>
      <c r="I6" s="15"/>
      <c r="J6" s="36"/>
      <c r="L6" s="4"/>
      <c r="M6" s="4"/>
    </row>
    <row r="7" spans="2:13" ht="15" thickBot="1">
      <c r="B7" s="1"/>
      <c r="C7" s="1"/>
      <c r="G7" s="18" t="s">
        <v>1</v>
      </c>
      <c r="H7" s="37">
        <f>C26</f>
        <v>64</v>
      </c>
      <c r="I7" s="37">
        <f>C27</f>
        <v>34</v>
      </c>
      <c r="J7" s="38"/>
      <c r="L7" s="4"/>
      <c r="M7" s="4"/>
    </row>
    <row r="8" spans="2:16" ht="18.75" thickBot="1">
      <c r="B8" s="130" t="s">
        <v>32</v>
      </c>
      <c r="C8" s="131"/>
      <c r="D8" s="132"/>
      <c r="G8" s="18" t="s">
        <v>17</v>
      </c>
      <c r="H8" s="39">
        <f>C20*C26*(C31*365)/1000*6/7</f>
        <v>3804.3428571428567</v>
      </c>
      <c r="I8" s="39">
        <f>C19*C27*(C32*365)/1000*6/7</f>
        <v>1595.5714285714287</v>
      </c>
      <c r="J8" s="25"/>
      <c r="K8" s="96"/>
      <c r="L8" s="9"/>
      <c r="N8" s="7"/>
      <c r="O8" s="7"/>
      <c r="P8" s="7"/>
    </row>
    <row r="9" spans="2:20" ht="15">
      <c r="B9" s="16"/>
      <c r="C9" s="16"/>
      <c r="D9" s="16"/>
      <c r="E9" s="16"/>
      <c r="F9" s="16"/>
      <c r="G9" s="18" t="s">
        <v>18</v>
      </c>
      <c r="H9" s="83">
        <f>H8*C23</f>
        <v>570.6514285714285</v>
      </c>
      <c r="I9" s="84">
        <f>I8*C23</f>
        <v>239.3357142857143</v>
      </c>
      <c r="J9" s="85">
        <f>H9-I9</f>
        <v>331.3157142857142</v>
      </c>
      <c r="K9" s="11"/>
      <c r="L9" s="9"/>
      <c r="M9" s="9"/>
      <c r="N9" s="9"/>
      <c r="O9" s="9"/>
      <c r="P9" s="9"/>
      <c r="Q9" s="6"/>
      <c r="R9" s="6"/>
      <c r="S9" s="6"/>
      <c r="T9" s="6"/>
    </row>
    <row r="10" spans="2:16" ht="15.75" thickBot="1">
      <c r="B10" s="16"/>
      <c r="C10" s="16"/>
      <c r="D10" s="15"/>
      <c r="E10" s="15"/>
      <c r="F10" s="42"/>
      <c r="G10" s="18" t="s">
        <v>20</v>
      </c>
      <c r="H10" s="43">
        <f>H8*(3.412)/7.49</f>
        <v>1733.0330879267592</v>
      </c>
      <c r="I10" s="43">
        <f>I8*(3.412)/7.49</f>
        <v>726.8477589166508</v>
      </c>
      <c r="J10" s="95"/>
      <c r="K10" s="29"/>
      <c r="L10" s="94"/>
      <c r="M10" s="29"/>
      <c r="N10" s="29"/>
      <c r="O10" s="29"/>
      <c r="P10" s="29"/>
    </row>
    <row r="11" spans="2:16" s="5" customFormat="1" ht="29.25" thickBot="1">
      <c r="B11" s="61" t="s">
        <v>42</v>
      </c>
      <c r="C11" s="65" t="s">
        <v>3</v>
      </c>
      <c r="D11" s="102" t="s">
        <v>44</v>
      </c>
      <c r="F11" s="44"/>
      <c r="G11" s="18" t="s">
        <v>21</v>
      </c>
      <c r="H11" s="84">
        <f>H10*C23</f>
        <v>259.9549631890139</v>
      </c>
      <c r="I11" s="84">
        <f>I10*C23</f>
        <v>109.02716383749762</v>
      </c>
      <c r="J11" s="86">
        <f>H11-I11</f>
        <v>150.92779935151626</v>
      </c>
      <c r="K11" s="30"/>
      <c r="L11" s="30"/>
      <c r="P11" s="30"/>
    </row>
    <row r="12" spans="2:16" ht="15">
      <c r="B12" s="59" t="s">
        <v>4</v>
      </c>
      <c r="C12" s="66">
        <v>0</v>
      </c>
      <c r="D12" s="103"/>
      <c r="F12" s="15"/>
      <c r="G12" s="74" t="s">
        <v>0</v>
      </c>
      <c r="H12" s="75"/>
      <c r="I12" s="75"/>
      <c r="J12" s="87">
        <f>J9+J11</f>
        <v>482.2435136372304</v>
      </c>
      <c r="K12" s="10"/>
      <c r="L12" s="13"/>
      <c r="P12" s="13"/>
    </row>
    <row r="13" spans="2:16" ht="15">
      <c r="B13" s="45" t="s">
        <v>5</v>
      </c>
      <c r="C13" s="67">
        <v>1</v>
      </c>
      <c r="D13" s="103"/>
      <c r="F13" s="15"/>
      <c r="G13" s="18"/>
      <c r="H13" s="40"/>
      <c r="I13" s="41"/>
      <c r="J13" s="25"/>
      <c r="K13" s="10"/>
      <c r="L13" s="13"/>
      <c r="P13" s="13"/>
    </row>
    <row r="14" spans="2:16" ht="15">
      <c r="B14" s="45" t="s">
        <v>6</v>
      </c>
      <c r="C14" s="67">
        <v>2</v>
      </c>
      <c r="D14" s="103"/>
      <c r="F14" s="15"/>
      <c r="G14" s="18" t="s">
        <v>22</v>
      </c>
      <c r="H14" s="88">
        <v>30</v>
      </c>
      <c r="I14" s="84">
        <v>1</v>
      </c>
      <c r="J14" s="89"/>
      <c r="K14" s="10"/>
      <c r="L14" s="13"/>
      <c r="P14" s="13"/>
    </row>
    <row r="15" spans="2:16" ht="15">
      <c r="B15" s="45" t="s">
        <v>7</v>
      </c>
      <c r="C15" s="67">
        <v>0</v>
      </c>
      <c r="D15" s="103"/>
      <c r="F15" s="15"/>
      <c r="G15" s="18" t="s">
        <v>23</v>
      </c>
      <c r="H15" s="90">
        <f>H14*C19</f>
        <v>450</v>
      </c>
      <c r="I15" s="84">
        <f>I14*C19</f>
        <v>15</v>
      </c>
      <c r="J15" s="89">
        <f>H15-I15</f>
        <v>435</v>
      </c>
      <c r="K15" s="10"/>
      <c r="L15" s="13"/>
      <c r="P15" s="13"/>
    </row>
    <row r="16" spans="2:16" ht="15.75" thickBot="1">
      <c r="B16" s="46" t="s">
        <v>8</v>
      </c>
      <c r="C16" s="68">
        <v>1</v>
      </c>
      <c r="D16" s="104"/>
      <c r="F16" s="15"/>
      <c r="G16" s="74" t="s">
        <v>35</v>
      </c>
      <c r="H16" s="76"/>
      <c r="I16" s="76"/>
      <c r="J16" s="87">
        <f>J14+J15</f>
        <v>435</v>
      </c>
      <c r="K16" s="10"/>
      <c r="L16" s="13"/>
      <c r="P16" s="13"/>
    </row>
    <row r="17" spans="2:16" ht="15">
      <c r="B17" s="112" t="s">
        <v>43</v>
      </c>
      <c r="C17" s="112"/>
      <c r="D17" s="16"/>
      <c r="E17" s="16"/>
      <c r="F17" s="15"/>
      <c r="G17" s="111" t="s">
        <v>36</v>
      </c>
      <c r="H17" s="112"/>
      <c r="I17" s="112"/>
      <c r="J17" s="113"/>
      <c r="K17" s="29"/>
      <c r="L17" s="29"/>
      <c r="P17" s="29"/>
    </row>
    <row r="18" spans="2:16" ht="15.75" thickBot="1">
      <c r="B18" s="16"/>
      <c r="C18" s="16"/>
      <c r="D18" s="15"/>
      <c r="E18" s="15"/>
      <c r="F18" s="15"/>
      <c r="G18" s="77" t="s">
        <v>11</v>
      </c>
      <c r="H18" s="78"/>
      <c r="I18" s="78"/>
      <c r="J18" s="91">
        <f>J12+J14+J15</f>
        <v>917.2435136372304</v>
      </c>
      <c r="K18" s="29"/>
      <c r="L18" s="29"/>
      <c r="P18" s="29"/>
    </row>
    <row r="19" spans="2:12" ht="15">
      <c r="B19" s="62" t="s">
        <v>2</v>
      </c>
      <c r="C19" s="63">
        <f>C13*5+C14*4+C15*3+C16*2+C12*6</f>
        <v>15</v>
      </c>
      <c r="D19" s="16"/>
      <c r="E19" s="16"/>
      <c r="F19" s="16"/>
      <c r="G19" s="16"/>
      <c r="H19" s="19"/>
      <c r="I19" s="19"/>
      <c r="J19" s="19"/>
      <c r="K19" s="9"/>
      <c r="L19" s="4"/>
    </row>
    <row r="20" spans="2:16" ht="15.75" thickBot="1">
      <c r="B20" s="56" t="s">
        <v>9</v>
      </c>
      <c r="C20" s="58">
        <f>C12*7+C13*6+C14*5+C15*4+C16*3</f>
        <v>19</v>
      </c>
      <c r="D20" s="16"/>
      <c r="E20" s="16"/>
      <c r="F20" s="16"/>
      <c r="K20" s="11"/>
      <c r="L20" s="9"/>
      <c r="P20" s="9"/>
    </row>
    <row r="21" spans="3:16" ht="16.5" thickBot="1">
      <c r="C21" s="15"/>
      <c r="E21" s="21"/>
      <c r="G21" s="55" t="s">
        <v>24</v>
      </c>
      <c r="H21" s="53"/>
      <c r="I21" s="53" t="s">
        <v>13</v>
      </c>
      <c r="J21" s="54" t="s">
        <v>14</v>
      </c>
      <c r="K21" s="11"/>
      <c r="L21" s="9"/>
      <c r="P21" s="9"/>
    </row>
    <row r="22" spans="2:16" ht="15">
      <c r="B22" s="62" t="s">
        <v>30</v>
      </c>
      <c r="C22" s="64">
        <v>100</v>
      </c>
      <c r="E22" s="21"/>
      <c r="G22" s="18"/>
      <c r="H22" s="16"/>
      <c r="I22" s="16"/>
      <c r="J22" s="25"/>
      <c r="K22" s="11"/>
      <c r="L22" s="9"/>
      <c r="P22" s="9"/>
    </row>
    <row r="23" spans="2:18" ht="15.75" thickBot="1">
      <c r="B23" s="56" t="s">
        <v>40</v>
      </c>
      <c r="C23" s="82">
        <v>0.15</v>
      </c>
      <c r="E23" s="47"/>
      <c r="G23" s="116" t="s">
        <v>0</v>
      </c>
      <c r="H23" s="117"/>
      <c r="I23" s="92">
        <f>J12</f>
        <v>482.2435136372304</v>
      </c>
      <c r="J23" s="86">
        <f>I23*C22</f>
        <v>48224.35136372304</v>
      </c>
      <c r="K23" s="11"/>
      <c r="L23" s="8"/>
      <c r="P23" s="9"/>
      <c r="Q23" s="6"/>
      <c r="R23" s="6"/>
    </row>
    <row r="24" spans="2:18" ht="15.75" thickBot="1">
      <c r="B24" s="16"/>
      <c r="C24" s="16"/>
      <c r="D24" s="48"/>
      <c r="E24" s="47"/>
      <c r="G24" s="28" t="s">
        <v>31</v>
      </c>
      <c r="H24" s="51"/>
      <c r="I24" s="92">
        <f>J16</f>
        <v>435</v>
      </c>
      <c r="J24" s="86">
        <f>I24*C22</f>
        <v>43500</v>
      </c>
      <c r="K24" s="11"/>
      <c r="L24" s="8"/>
      <c r="P24" s="9"/>
      <c r="Q24" s="6"/>
      <c r="R24" s="6"/>
    </row>
    <row r="25" spans="2:18" ht="15.75" thickBot="1">
      <c r="B25" s="60" t="s">
        <v>16</v>
      </c>
      <c r="C25" s="72"/>
      <c r="D25" s="48"/>
      <c r="E25" s="47"/>
      <c r="G25" s="74" t="s">
        <v>11</v>
      </c>
      <c r="H25" s="76"/>
      <c r="I25" s="93">
        <f>I23+I24</f>
        <v>917.2435136372304</v>
      </c>
      <c r="J25" s="87">
        <f>J23+J24</f>
        <v>91724.35136372305</v>
      </c>
      <c r="K25" s="10"/>
      <c r="L25" s="8"/>
      <c r="P25" s="9"/>
      <c r="Q25" s="6"/>
      <c r="R25" s="6"/>
    </row>
    <row r="26" spans="2:18" ht="15">
      <c r="B26" s="69" t="s">
        <v>12</v>
      </c>
      <c r="C26" s="64">
        <v>64</v>
      </c>
      <c r="D26" s="48"/>
      <c r="E26" s="47"/>
      <c r="G26" s="18"/>
      <c r="H26" s="16"/>
      <c r="I26" s="16"/>
      <c r="J26" s="25"/>
      <c r="K26" s="11"/>
      <c r="L26" s="8"/>
      <c r="P26" s="9"/>
      <c r="Q26" s="6"/>
      <c r="R26" s="6"/>
    </row>
    <row r="27" spans="2:18" ht="15.75" thickBot="1">
      <c r="B27" s="24" t="s">
        <v>10</v>
      </c>
      <c r="C27" s="58">
        <v>34</v>
      </c>
      <c r="G27" s="18" t="s">
        <v>27</v>
      </c>
      <c r="H27" s="16"/>
      <c r="I27" s="92">
        <f>D5*C19</f>
        <v>0</v>
      </c>
      <c r="J27" s="86">
        <f>I27*C22</f>
        <v>0</v>
      </c>
      <c r="K27" s="11"/>
      <c r="L27" s="8"/>
      <c r="P27" s="9"/>
      <c r="Q27" s="6"/>
      <c r="R27" s="6"/>
    </row>
    <row r="28" spans="2:18" ht="15">
      <c r="B28" s="49" t="s">
        <v>28</v>
      </c>
      <c r="C28" s="1"/>
      <c r="G28" s="18" t="s">
        <v>26</v>
      </c>
      <c r="H28" s="16"/>
      <c r="I28" s="92">
        <f>D6*C19</f>
        <v>600</v>
      </c>
      <c r="J28" s="86">
        <f>I28*C22</f>
        <v>60000</v>
      </c>
      <c r="K28" s="11"/>
      <c r="L28" s="8"/>
      <c r="P28" s="9"/>
      <c r="Q28" s="6"/>
      <c r="R28" s="6"/>
    </row>
    <row r="29" spans="2:18" ht="15">
      <c r="B29" s="1"/>
      <c r="C29" s="1"/>
      <c r="G29" s="74" t="s">
        <v>25</v>
      </c>
      <c r="H29" s="76"/>
      <c r="I29" s="93">
        <f>SUM(I27:I28)</f>
        <v>600</v>
      </c>
      <c r="J29" s="87">
        <f>SUM(J27:J28)</f>
        <v>60000</v>
      </c>
      <c r="K29" s="11"/>
      <c r="L29" s="8"/>
      <c r="P29" s="9"/>
      <c r="Q29" s="6"/>
      <c r="R29" s="6"/>
    </row>
    <row r="30" spans="2:18" ht="15.75" thickBot="1">
      <c r="B30" s="57" t="s">
        <v>33</v>
      </c>
      <c r="C30" s="1"/>
      <c r="G30" s="18"/>
      <c r="H30" s="16"/>
      <c r="I30" s="16"/>
      <c r="J30" s="25"/>
      <c r="K30" s="11"/>
      <c r="L30" s="8"/>
      <c r="P30" s="9"/>
      <c r="Q30" s="6"/>
      <c r="R30" s="6"/>
    </row>
    <row r="31" spans="2:18" ht="15">
      <c r="B31" s="69" t="s">
        <v>12</v>
      </c>
      <c r="C31" s="71">
        <v>10</v>
      </c>
      <c r="G31" s="124" t="s">
        <v>37</v>
      </c>
      <c r="H31" s="119">
        <f>J29/J25</f>
        <v>0.6541338162433709</v>
      </c>
      <c r="I31" s="120"/>
      <c r="J31" s="121"/>
      <c r="K31" s="11"/>
      <c r="L31" s="8"/>
      <c r="P31" s="9"/>
      <c r="Q31" s="6"/>
      <c r="R31" s="6"/>
    </row>
    <row r="32" spans="2:18" ht="15.75" thickBot="1">
      <c r="B32" s="24" t="s">
        <v>34</v>
      </c>
      <c r="C32" s="70">
        <v>10</v>
      </c>
      <c r="G32" s="125"/>
      <c r="H32" s="122"/>
      <c r="I32" s="122"/>
      <c r="J32" s="123"/>
      <c r="K32" s="11"/>
      <c r="L32" s="8"/>
      <c r="P32" s="9"/>
      <c r="Q32" s="6"/>
      <c r="R32" s="6"/>
    </row>
    <row r="33" spans="2:18" ht="15">
      <c r="B33" s="110" t="s">
        <v>29</v>
      </c>
      <c r="C33" s="110"/>
      <c r="D33" s="110"/>
      <c r="G33" s="133"/>
      <c r="H33" s="139"/>
      <c r="I33" s="139"/>
      <c r="J33" s="139"/>
      <c r="K33" s="8"/>
      <c r="L33" s="8"/>
      <c r="M33" s="8"/>
      <c r="N33" s="9"/>
      <c r="O33" s="9"/>
      <c r="P33" s="9"/>
      <c r="Q33" s="6"/>
      <c r="R33" s="6"/>
    </row>
    <row r="34" spans="2:18" ht="15">
      <c r="B34" s="7"/>
      <c r="F34" s="8"/>
      <c r="G34" s="140"/>
      <c r="H34" s="140"/>
      <c r="I34" s="140"/>
      <c r="J34" s="140"/>
      <c r="K34" s="8"/>
      <c r="L34" s="8"/>
      <c r="M34" s="8"/>
      <c r="N34" s="9"/>
      <c r="O34" s="9"/>
      <c r="P34" s="9"/>
      <c r="Q34" s="6"/>
      <c r="R34" s="6"/>
    </row>
    <row r="35" spans="2:18" ht="15">
      <c r="B35" s="7"/>
      <c r="F35" s="8"/>
      <c r="G35" s="73"/>
      <c r="H35" s="73"/>
      <c r="I35" s="73"/>
      <c r="J35" s="73"/>
      <c r="K35" s="8"/>
      <c r="L35" s="8"/>
      <c r="M35" s="8"/>
      <c r="N35" s="9"/>
      <c r="O35" s="9"/>
      <c r="P35" s="9"/>
      <c r="Q35" s="6"/>
      <c r="R35" s="6"/>
    </row>
    <row r="36" spans="2:18" ht="15">
      <c r="B36" s="7"/>
      <c r="F36" s="8"/>
      <c r="G36" s="2"/>
      <c r="H36" s="33"/>
      <c r="I36" s="3"/>
      <c r="J36" s="8"/>
      <c r="K36" s="8"/>
      <c r="L36" s="8"/>
      <c r="M36" s="8"/>
      <c r="N36" s="9"/>
      <c r="O36" s="9"/>
      <c r="P36" s="9"/>
      <c r="Q36" s="6"/>
      <c r="R36" s="6"/>
    </row>
    <row r="37" spans="2:18" ht="15">
      <c r="B37" s="7"/>
      <c r="F37" s="8"/>
      <c r="G37" s="8"/>
      <c r="H37" s="8"/>
      <c r="I37" s="8"/>
      <c r="J37" s="8"/>
      <c r="K37" s="8"/>
      <c r="L37" s="8"/>
      <c r="M37" s="8"/>
      <c r="N37" s="9"/>
      <c r="O37" s="9"/>
      <c r="P37" s="9"/>
      <c r="Q37" s="6"/>
      <c r="R37" s="6"/>
    </row>
    <row r="38" spans="2:18" ht="15">
      <c r="B38" s="7"/>
      <c r="F38" s="8"/>
      <c r="G38" s="8"/>
      <c r="H38" s="8"/>
      <c r="I38" s="8"/>
      <c r="J38" s="8"/>
      <c r="K38" s="8"/>
      <c r="L38" s="8"/>
      <c r="M38" s="8"/>
      <c r="N38" s="9"/>
      <c r="O38" s="9"/>
      <c r="P38" s="9"/>
      <c r="Q38" s="6"/>
      <c r="R38" s="6"/>
    </row>
    <row r="39" spans="2:18" ht="15">
      <c r="B39" s="7"/>
      <c r="F39" s="8"/>
      <c r="G39" s="8"/>
      <c r="H39" s="8"/>
      <c r="I39" s="8"/>
      <c r="J39" s="8"/>
      <c r="K39" s="8"/>
      <c r="L39" s="8"/>
      <c r="M39" s="8"/>
      <c r="N39" s="9"/>
      <c r="O39" s="9"/>
      <c r="P39" s="9"/>
      <c r="Q39" s="6"/>
      <c r="R39" s="6"/>
    </row>
    <row r="40" spans="2:18" ht="20.25">
      <c r="B40" s="7"/>
      <c r="F40" s="8"/>
      <c r="G40" s="34"/>
      <c r="H40" s="13"/>
      <c r="I40" s="11"/>
      <c r="J40" s="8"/>
      <c r="K40" s="8"/>
      <c r="L40" s="8"/>
      <c r="M40" s="8"/>
      <c r="N40" s="9"/>
      <c r="O40" s="9"/>
      <c r="P40" s="9"/>
      <c r="Q40" s="6"/>
      <c r="R40" s="6"/>
    </row>
    <row r="41" spans="2:18" ht="15">
      <c r="B41" s="7"/>
      <c r="F41" s="8"/>
      <c r="G41" s="13"/>
      <c r="H41" s="10"/>
      <c r="I41" s="11"/>
      <c r="J41" s="8"/>
      <c r="K41" s="8"/>
      <c r="L41" s="8"/>
      <c r="M41" s="8"/>
      <c r="N41" s="9"/>
      <c r="O41" s="9"/>
      <c r="P41" s="9"/>
      <c r="Q41" s="6"/>
      <c r="R41" s="6"/>
    </row>
    <row r="42" spans="2:18" ht="15">
      <c r="B42" s="13"/>
      <c r="C42" s="22"/>
      <c r="D42" s="15"/>
      <c r="E42" s="15"/>
      <c r="F42" s="10"/>
      <c r="G42" s="13"/>
      <c r="H42" s="10"/>
      <c r="I42" s="10"/>
      <c r="J42" s="10"/>
      <c r="K42" s="10"/>
      <c r="L42" s="10"/>
      <c r="M42" s="10"/>
      <c r="N42" s="9"/>
      <c r="O42" s="9"/>
      <c r="P42" s="9"/>
      <c r="Q42" s="6"/>
      <c r="R42" s="6"/>
    </row>
    <row r="43" spans="2:18" ht="15">
      <c r="B43" s="13"/>
      <c r="C43" s="13"/>
      <c r="D43" s="118"/>
      <c r="E43" s="118"/>
      <c r="F43" s="17"/>
      <c r="G43" s="23"/>
      <c r="H43" s="14"/>
      <c r="I43" s="17"/>
      <c r="J43" s="17"/>
      <c r="K43" s="17"/>
      <c r="L43" s="10"/>
      <c r="M43" s="10"/>
      <c r="N43" s="9"/>
      <c r="O43" s="9"/>
      <c r="P43" s="9"/>
      <c r="Q43" s="6"/>
      <c r="R43" s="6"/>
    </row>
    <row r="44" spans="2:18" ht="15">
      <c r="B44" s="22"/>
      <c r="C44" s="22"/>
      <c r="D44" s="22"/>
      <c r="E44" s="10"/>
      <c r="F44" s="10"/>
      <c r="G44" s="115"/>
      <c r="H44" s="114"/>
      <c r="I44" s="26"/>
      <c r="J44" s="26"/>
      <c r="K44" s="10"/>
      <c r="L44" s="10"/>
      <c r="M44" s="10"/>
      <c r="N44" s="9"/>
      <c r="O44" s="9"/>
      <c r="P44" s="9"/>
      <c r="Q44" s="6"/>
      <c r="R44" s="6"/>
    </row>
    <row r="45" spans="2:18" ht="15">
      <c r="B45" s="22"/>
      <c r="C45" s="22"/>
      <c r="D45" s="22"/>
      <c r="E45" s="10"/>
      <c r="F45" s="10"/>
      <c r="G45" s="115"/>
      <c r="H45" s="114"/>
      <c r="I45" s="26"/>
      <c r="J45" s="26"/>
      <c r="K45" s="10"/>
      <c r="L45" s="10"/>
      <c r="M45" s="10"/>
      <c r="N45" s="9"/>
      <c r="O45" s="9"/>
      <c r="P45" s="9"/>
      <c r="Q45" s="6"/>
      <c r="R45" s="6"/>
    </row>
    <row r="46" spans="2:18" ht="15">
      <c r="B46" s="22"/>
      <c r="C46" s="22"/>
      <c r="D46" s="22"/>
      <c r="E46" s="10"/>
      <c r="F46" s="10"/>
      <c r="G46" s="23"/>
      <c r="H46" s="14"/>
      <c r="I46" s="26"/>
      <c r="J46" s="26"/>
      <c r="K46" s="10"/>
      <c r="L46" s="10"/>
      <c r="M46" s="10"/>
      <c r="N46" s="9"/>
      <c r="O46" s="9"/>
      <c r="P46" s="9"/>
      <c r="Q46" s="6"/>
      <c r="R46" s="6"/>
    </row>
    <row r="47" spans="2:18" ht="15">
      <c r="B47" s="13"/>
      <c r="C47" s="22"/>
      <c r="D47" s="15"/>
      <c r="E47" s="15"/>
      <c r="F47" s="10"/>
      <c r="G47" s="118"/>
      <c r="H47" s="114"/>
      <c r="I47" s="10"/>
      <c r="J47" s="10"/>
      <c r="K47" s="10"/>
      <c r="L47" s="10"/>
      <c r="M47" s="10"/>
      <c r="N47" s="9"/>
      <c r="O47" s="9"/>
      <c r="P47" s="9"/>
      <c r="Q47" s="6"/>
      <c r="R47" s="6"/>
    </row>
    <row r="48" spans="2:18" ht="15">
      <c r="B48" s="50"/>
      <c r="C48" s="20"/>
      <c r="D48" s="21"/>
      <c r="E48" s="21"/>
      <c r="F48" s="12"/>
      <c r="G48" s="118"/>
      <c r="H48" s="114"/>
      <c r="I48" s="10"/>
      <c r="J48" s="12"/>
      <c r="K48" s="12"/>
      <c r="L48" s="12"/>
      <c r="M48" s="12"/>
      <c r="N48" s="9"/>
      <c r="O48" s="9"/>
      <c r="P48" s="9"/>
      <c r="Q48" s="6"/>
      <c r="R48" s="6"/>
    </row>
    <row r="49" spans="2:18" ht="15">
      <c r="B49" s="7"/>
      <c r="F49" s="8"/>
      <c r="G49" s="13"/>
      <c r="H49" s="10"/>
      <c r="I49" s="11"/>
      <c r="J49" s="8"/>
      <c r="K49" s="8"/>
      <c r="L49" s="8"/>
      <c r="M49" s="8"/>
      <c r="N49" s="9"/>
      <c r="O49" s="9"/>
      <c r="P49" s="9"/>
      <c r="Q49" s="6"/>
      <c r="R49" s="6"/>
    </row>
    <row r="50" spans="2:18" ht="15">
      <c r="B50" s="7"/>
      <c r="C50" s="7"/>
      <c r="D50" s="32"/>
      <c r="E50" s="31"/>
      <c r="F50" s="8"/>
      <c r="G50" s="118"/>
      <c r="H50" s="118"/>
      <c r="I50" s="11"/>
      <c r="J50" s="8"/>
      <c r="K50" s="8"/>
      <c r="L50" s="8"/>
      <c r="M50" s="8"/>
      <c r="N50" s="9"/>
      <c r="O50" s="9"/>
      <c r="P50" s="9"/>
      <c r="Q50" s="6"/>
      <c r="R50" s="6"/>
    </row>
    <row r="51" spans="2:18" ht="15">
      <c r="B51" s="7"/>
      <c r="C51" s="7"/>
      <c r="D51" s="32"/>
      <c r="E51" s="31"/>
      <c r="F51" s="8"/>
      <c r="G51" s="118"/>
      <c r="H51" s="118"/>
      <c r="I51" s="11"/>
      <c r="J51" s="8"/>
      <c r="K51" s="8"/>
      <c r="L51" s="8"/>
      <c r="M51" s="8"/>
      <c r="N51" s="9"/>
      <c r="O51" s="9"/>
      <c r="P51" s="9"/>
      <c r="Q51" s="6"/>
      <c r="R51" s="6"/>
    </row>
    <row r="52" spans="2:18" ht="15">
      <c r="B52" s="7"/>
      <c r="C52" s="7"/>
      <c r="D52" s="32"/>
      <c r="E52" s="31"/>
      <c r="F52" s="8"/>
      <c r="G52" s="13"/>
      <c r="H52" s="35"/>
      <c r="I52" s="11"/>
      <c r="J52" s="8"/>
      <c r="K52" s="8"/>
      <c r="L52" s="8"/>
      <c r="M52" s="8"/>
      <c r="N52" s="9"/>
      <c r="O52" s="9"/>
      <c r="P52" s="9"/>
      <c r="Q52" s="6"/>
      <c r="R52" s="6"/>
    </row>
    <row r="53" spans="2:18" ht="15">
      <c r="B53" s="7"/>
      <c r="C53" s="7"/>
      <c r="D53" s="32"/>
      <c r="E53" s="31"/>
      <c r="F53" s="8"/>
      <c r="G53" s="13"/>
      <c r="H53" s="35"/>
      <c r="I53" s="11"/>
      <c r="J53" s="8"/>
      <c r="K53" s="8"/>
      <c r="L53" s="8"/>
      <c r="M53" s="8"/>
      <c r="N53" s="9"/>
      <c r="O53" s="9"/>
      <c r="P53" s="9"/>
      <c r="Q53" s="6"/>
      <c r="R53" s="6"/>
    </row>
    <row r="54" spans="2:18" ht="15">
      <c r="B54" s="7"/>
      <c r="C54" s="7"/>
      <c r="D54" s="32"/>
      <c r="E54" s="31"/>
      <c r="F54" s="8"/>
      <c r="G54" s="13"/>
      <c r="H54" s="14"/>
      <c r="I54" s="11"/>
      <c r="J54" s="8"/>
      <c r="K54" s="8"/>
      <c r="L54" s="8"/>
      <c r="M54" s="8"/>
      <c r="N54" s="9"/>
      <c r="O54" s="9"/>
      <c r="P54" s="9"/>
      <c r="Q54" s="6"/>
      <c r="R54" s="6"/>
    </row>
    <row r="55" spans="2:18" ht="15">
      <c r="B55" s="7"/>
      <c r="C55" s="7"/>
      <c r="D55" s="32"/>
      <c r="E55" s="31"/>
      <c r="F55" s="8"/>
      <c r="G55" s="13"/>
      <c r="H55" s="14"/>
      <c r="I55" s="11"/>
      <c r="J55" s="8"/>
      <c r="K55" s="8"/>
      <c r="L55" s="8"/>
      <c r="M55" s="8"/>
      <c r="N55" s="9"/>
      <c r="O55" s="9"/>
      <c r="P55" s="9"/>
      <c r="Q55" s="6"/>
      <c r="R55" s="6"/>
    </row>
    <row r="56" spans="2:18" ht="15">
      <c r="B56" s="7"/>
      <c r="C56" s="7"/>
      <c r="D56" s="32"/>
      <c r="E56" s="31"/>
      <c r="F56" s="8"/>
      <c r="G56" s="13"/>
      <c r="H56" s="14"/>
      <c r="I56" s="11"/>
      <c r="J56" s="8"/>
      <c r="K56" s="8"/>
      <c r="L56" s="8"/>
      <c r="M56" s="8"/>
      <c r="N56" s="9"/>
      <c r="O56" s="9"/>
      <c r="P56" s="9"/>
      <c r="Q56" s="6"/>
      <c r="R56" s="6"/>
    </row>
    <row r="57" spans="2:18" ht="15">
      <c r="B57" s="7"/>
      <c r="C57" s="7"/>
      <c r="D57" s="32"/>
      <c r="E57" s="31"/>
      <c r="F57" s="8"/>
      <c r="G57" s="118"/>
      <c r="H57" s="114"/>
      <c r="I57" s="11"/>
      <c r="J57" s="8"/>
      <c r="K57" s="8"/>
      <c r="L57" s="8"/>
      <c r="M57" s="8"/>
      <c r="N57" s="9"/>
      <c r="O57" s="9"/>
      <c r="P57" s="9"/>
      <c r="Q57" s="6"/>
      <c r="R57" s="6"/>
    </row>
    <row r="58" spans="2:18" ht="15">
      <c r="B58" s="7"/>
      <c r="C58" s="7"/>
      <c r="D58" s="32"/>
      <c r="E58" s="31"/>
      <c r="F58" s="8"/>
      <c r="G58" s="118"/>
      <c r="H58" s="114"/>
      <c r="I58" s="11"/>
      <c r="J58" s="8"/>
      <c r="K58" s="8"/>
      <c r="L58" s="8"/>
      <c r="M58" s="8"/>
      <c r="N58" s="9"/>
      <c r="O58" s="9"/>
      <c r="P58" s="9"/>
      <c r="Q58" s="6"/>
      <c r="R58" s="6"/>
    </row>
    <row r="59" spans="2:18" ht="15">
      <c r="B59" s="7"/>
      <c r="C59" s="7"/>
      <c r="D59" s="32"/>
      <c r="E59" s="31"/>
      <c r="F59" s="8"/>
      <c r="G59" s="13"/>
      <c r="H59" s="13"/>
      <c r="I59" s="11"/>
      <c r="J59" s="8"/>
      <c r="K59" s="8"/>
      <c r="L59" s="8"/>
      <c r="M59" s="8"/>
      <c r="N59" s="9"/>
      <c r="O59" s="9"/>
      <c r="P59" s="9"/>
      <c r="Q59" s="6"/>
      <c r="R59" s="6"/>
    </row>
    <row r="60" spans="2:18" ht="15">
      <c r="B60" s="7"/>
      <c r="C60" s="7"/>
      <c r="D60" s="32"/>
      <c r="E60" s="31"/>
      <c r="F60" s="8"/>
      <c r="G60" s="136"/>
      <c r="H60" s="137"/>
      <c r="I60" s="11"/>
      <c r="J60" s="8"/>
      <c r="K60" s="8"/>
      <c r="L60" s="8"/>
      <c r="M60" s="8"/>
      <c r="N60" s="9"/>
      <c r="O60" s="9"/>
      <c r="P60" s="9"/>
      <c r="Q60" s="6"/>
      <c r="R60" s="6"/>
    </row>
    <row r="61" spans="2:18" ht="15">
      <c r="B61" s="7"/>
      <c r="C61" s="7"/>
      <c r="D61" s="32"/>
      <c r="E61" s="31"/>
      <c r="F61" s="8"/>
      <c r="G61" s="136"/>
      <c r="H61" s="137"/>
      <c r="I61" s="11"/>
      <c r="J61" s="8"/>
      <c r="K61" s="8"/>
      <c r="L61" s="8"/>
      <c r="M61" s="8"/>
      <c r="N61" s="9"/>
      <c r="O61" s="9"/>
      <c r="P61" s="9"/>
      <c r="Q61" s="6"/>
      <c r="R61" s="6"/>
    </row>
    <row r="62" spans="2:18" ht="15">
      <c r="B62" s="7"/>
      <c r="C62" s="7"/>
      <c r="D62" s="32"/>
      <c r="E62" s="31"/>
      <c r="F62" s="8"/>
      <c r="G62" s="136"/>
      <c r="H62" s="138"/>
      <c r="I62" s="11"/>
      <c r="J62" s="8"/>
      <c r="K62" s="8"/>
      <c r="L62" s="8"/>
      <c r="M62" s="8"/>
      <c r="N62" s="9"/>
      <c r="O62" s="9"/>
      <c r="P62" s="9"/>
      <c r="Q62" s="6"/>
      <c r="R62" s="6"/>
    </row>
    <row r="63" spans="2:18" ht="15">
      <c r="B63" s="7"/>
      <c r="C63" s="7"/>
      <c r="D63" s="32"/>
      <c r="E63" s="31"/>
      <c r="F63" s="8"/>
      <c r="G63" s="136"/>
      <c r="H63" s="138"/>
      <c r="I63" s="11"/>
      <c r="J63" s="8"/>
      <c r="K63" s="8"/>
      <c r="L63" s="8"/>
      <c r="M63" s="8"/>
      <c r="N63" s="9"/>
      <c r="O63" s="9"/>
      <c r="P63" s="9"/>
      <c r="Q63" s="6"/>
      <c r="R63" s="6"/>
    </row>
    <row r="64" spans="2:18" ht="15">
      <c r="B64" s="7"/>
      <c r="C64" s="7"/>
      <c r="D64" s="32"/>
      <c r="E64" s="31"/>
      <c r="F64" s="8"/>
      <c r="G64" s="136"/>
      <c r="H64" s="138"/>
      <c r="I64" s="11"/>
      <c r="J64" s="8"/>
      <c r="K64" s="8"/>
      <c r="L64" s="8"/>
      <c r="M64" s="8"/>
      <c r="N64" s="9"/>
      <c r="O64" s="9"/>
      <c r="P64" s="9"/>
      <c r="Q64" s="6"/>
      <c r="R64" s="6"/>
    </row>
    <row r="65" spans="2:18" ht="15">
      <c r="B65" s="7"/>
      <c r="C65" s="7"/>
      <c r="D65" s="32"/>
      <c r="E65" s="31"/>
      <c r="F65" s="8"/>
      <c r="G65" s="12"/>
      <c r="H65" s="12"/>
      <c r="I65" s="8"/>
      <c r="J65" s="8"/>
      <c r="K65" s="8"/>
      <c r="L65" s="8"/>
      <c r="M65" s="8"/>
      <c r="N65" s="9"/>
      <c r="O65" s="9"/>
      <c r="P65" s="9"/>
      <c r="Q65" s="6"/>
      <c r="R65" s="6"/>
    </row>
    <row r="66" spans="2:18" ht="15">
      <c r="B66" s="7"/>
      <c r="C66" s="7"/>
      <c r="D66" s="32"/>
      <c r="E66" s="31"/>
      <c r="F66" s="8"/>
      <c r="G66" s="8"/>
      <c r="H66" s="8"/>
      <c r="I66" s="8"/>
      <c r="J66" s="8"/>
      <c r="K66" s="8"/>
      <c r="L66" s="8"/>
      <c r="M66" s="8"/>
      <c r="N66" s="9"/>
      <c r="O66" s="9"/>
      <c r="P66" s="9"/>
      <c r="Q66" s="6"/>
      <c r="R66" s="6"/>
    </row>
    <row r="67" spans="2:18" ht="15">
      <c r="B67" s="7"/>
      <c r="C67" s="7"/>
      <c r="D67" s="32"/>
      <c r="E67" s="31"/>
      <c r="F67" s="8"/>
      <c r="G67" s="8"/>
      <c r="H67" s="8"/>
      <c r="I67" s="8"/>
      <c r="J67" s="8"/>
      <c r="K67" s="8"/>
      <c r="L67" s="8"/>
      <c r="M67" s="8"/>
      <c r="N67" s="9"/>
      <c r="O67" s="9"/>
      <c r="P67" s="9"/>
      <c r="Q67" s="6"/>
      <c r="R67" s="6"/>
    </row>
    <row r="68" spans="2:18" ht="15">
      <c r="B68" s="7"/>
      <c r="C68" s="7"/>
      <c r="D68" s="32"/>
      <c r="E68" s="31"/>
      <c r="F68" s="8"/>
      <c r="G68" s="8"/>
      <c r="H68" s="8"/>
      <c r="I68" s="8"/>
      <c r="J68" s="8"/>
      <c r="K68" s="8"/>
      <c r="L68" s="8"/>
      <c r="M68" s="8"/>
      <c r="N68" s="9"/>
      <c r="O68" s="9"/>
      <c r="P68" s="9"/>
      <c r="Q68" s="6"/>
      <c r="R68" s="6"/>
    </row>
    <row r="69" spans="2:18" ht="15">
      <c r="B69" s="7"/>
      <c r="C69" s="7"/>
      <c r="D69" s="32"/>
      <c r="E69" s="31"/>
      <c r="F69" s="8"/>
      <c r="G69" s="4"/>
      <c r="H69" s="4"/>
      <c r="I69" s="4"/>
      <c r="J69" s="4"/>
      <c r="K69" s="8"/>
      <c r="L69" s="8"/>
      <c r="M69" s="8"/>
      <c r="N69" s="9"/>
      <c r="O69" s="9"/>
      <c r="P69" s="9"/>
      <c r="Q69" s="6"/>
      <c r="R69" s="6"/>
    </row>
    <row r="70" spans="6:18" ht="15">
      <c r="F70" s="8"/>
      <c r="G70" s="4"/>
      <c r="H70" s="4"/>
      <c r="I70" s="4"/>
      <c r="J70" s="4"/>
      <c r="K70" s="8"/>
      <c r="L70" s="8"/>
      <c r="M70" s="8"/>
      <c r="N70" s="9"/>
      <c r="O70" s="9"/>
      <c r="P70" s="9"/>
      <c r="Q70" s="6"/>
      <c r="R70" s="6"/>
    </row>
    <row r="71" spans="6:18" ht="15">
      <c r="F71" s="8"/>
      <c r="G71" s="4"/>
      <c r="H71" s="4"/>
      <c r="I71" s="4"/>
      <c r="J71" s="4"/>
      <c r="K71" s="8"/>
      <c r="L71" s="8"/>
      <c r="M71" s="8"/>
      <c r="N71" s="9"/>
      <c r="O71" s="9"/>
      <c r="P71" s="9"/>
      <c r="Q71" s="6"/>
      <c r="R71" s="6"/>
    </row>
    <row r="72" spans="6:16" ht="15">
      <c r="F72" s="4"/>
      <c r="G72" s="4"/>
      <c r="H72" s="4"/>
      <c r="I72" s="4"/>
      <c r="J72" s="4"/>
      <c r="K72" s="4"/>
      <c r="L72" s="8"/>
      <c r="M72" s="8"/>
      <c r="N72" s="7"/>
      <c r="O72" s="7"/>
      <c r="P72" s="7"/>
    </row>
    <row r="73" spans="6:16" ht="15">
      <c r="F73" s="4"/>
      <c r="G73" s="4"/>
      <c r="H73" s="4"/>
      <c r="I73" s="4"/>
      <c r="J73" s="4"/>
      <c r="K73" s="4"/>
      <c r="L73" s="8"/>
      <c r="M73" s="8"/>
      <c r="N73" s="7"/>
      <c r="O73" s="7"/>
      <c r="P73" s="7"/>
    </row>
    <row r="74" spans="6:16" ht="15">
      <c r="F74" s="8"/>
      <c r="G74" s="4"/>
      <c r="H74" s="4"/>
      <c r="I74" s="4"/>
      <c r="J74" s="4"/>
      <c r="K74" s="8"/>
      <c r="L74" s="8"/>
      <c r="M74" s="8"/>
      <c r="N74" s="7"/>
      <c r="O74" s="7"/>
      <c r="P74" s="7"/>
    </row>
    <row r="75" spans="6:16" ht="15">
      <c r="F75" s="12"/>
      <c r="G75" s="4"/>
      <c r="H75" s="4"/>
      <c r="I75" s="4"/>
      <c r="J75" s="4"/>
      <c r="K75" s="8"/>
      <c r="L75" s="8"/>
      <c r="M75" s="8"/>
      <c r="N75" s="7"/>
      <c r="O75" s="7"/>
      <c r="P75" s="7"/>
    </row>
    <row r="76" spans="7:10" ht="14.25">
      <c r="G76" s="4"/>
      <c r="H76" s="4"/>
      <c r="I76" s="4"/>
      <c r="J76" s="4"/>
    </row>
    <row r="77" spans="7:10" ht="14.25">
      <c r="G77" s="4"/>
      <c r="H77" s="4"/>
      <c r="I77" s="4"/>
      <c r="J77" s="4"/>
    </row>
    <row r="78" spans="7:10" ht="14.25">
      <c r="G78" s="4"/>
      <c r="H78" s="4"/>
      <c r="I78" s="4"/>
      <c r="J78" s="4"/>
    </row>
    <row r="79" spans="7:10" ht="14.25">
      <c r="G79" s="4"/>
      <c r="H79" s="4"/>
      <c r="I79" s="4"/>
      <c r="J79" s="4"/>
    </row>
    <row r="80" spans="7:10" ht="14.25">
      <c r="G80" s="4"/>
      <c r="H80" s="4"/>
      <c r="I80" s="4"/>
      <c r="J80" s="4"/>
    </row>
    <row r="81" spans="7:10" ht="14.25">
      <c r="G81" s="4"/>
      <c r="H81" s="4"/>
      <c r="I81" s="4"/>
      <c r="J81" s="4"/>
    </row>
    <row r="82" spans="7:10" ht="14.25">
      <c r="G82" s="4"/>
      <c r="H82" s="4"/>
      <c r="I82" s="4"/>
      <c r="J82" s="4"/>
    </row>
    <row r="83" spans="7:10" ht="14.25">
      <c r="G83" s="4"/>
      <c r="H83" s="4"/>
      <c r="I83" s="4"/>
      <c r="J83" s="4"/>
    </row>
  </sheetData>
  <sheetProtection/>
  <mergeCells count="24">
    <mergeCell ref="B2:J2"/>
    <mergeCell ref="B33:D33"/>
    <mergeCell ref="G17:J17"/>
    <mergeCell ref="H44:H45"/>
    <mergeCell ref="G44:G45"/>
    <mergeCell ref="G23:H23"/>
    <mergeCell ref="D43:E43"/>
    <mergeCell ref="B17:C17"/>
    <mergeCell ref="H31:J32"/>
    <mergeCell ref="G31:G32"/>
    <mergeCell ref="B6:C6"/>
    <mergeCell ref="B5:C5"/>
    <mergeCell ref="B8:D8"/>
    <mergeCell ref="H47:H48"/>
    <mergeCell ref="G47:G48"/>
    <mergeCell ref="G33:J34"/>
    <mergeCell ref="G60:G61"/>
    <mergeCell ref="H60:H61"/>
    <mergeCell ref="G62:G64"/>
    <mergeCell ref="H62:H64"/>
    <mergeCell ref="H50:H51"/>
    <mergeCell ref="G57:G58"/>
    <mergeCell ref="H57:H58"/>
    <mergeCell ref="G50:G51"/>
  </mergeCells>
  <printOptions horizontalCentered="1"/>
  <pageMargins left="0.75" right="0.75" top="0.75" bottom="0.75" header="0.5" footer="0.5"/>
  <pageSetup fitToHeight="1" fitToWidth="1" horizontalDpi="600" verticalDpi="600" orientation="landscape" paperSize="123" scale="7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General Electric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Immersion Payback Calc.</dc:title>
  <dc:subject>Refrigerated Display lighting</dc:subject>
  <dc:creator>Fritz</dc:creator>
  <cp:keywords/>
  <dc:description/>
  <cp:lastModifiedBy>Acer</cp:lastModifiedBy>
  <cp:lastPrinted>2009-10-05T12:34:03Z</cp:lastPrinted>
  <dcterms:created xsi:type="dcterms:W3CDTF">2004-09-28T16:33:02Z</dcterms:created>
  <dcterms:modified xsi:type="dcterms:W3CDTF">2013-02-27T21:04:14Z</dcterms:modified>
  <cp:category/>
  <cp:version/>
  <cp:contentType/>
  <cp:contentStatus/>
</cp:coreProperties>
</file>